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5480" windowHeight="11640" activeTab="0"/>
  </bookViews>
  <sheets>
    <sheet name="Assessment Calculation" sheetId="1" r:id="rId1"/>
    <sheet name="Anchorage All urban" sheetId="2" r:id="rId2"/>
    <sheet name="USA All Cities" sheetId="3" r:id="rId3"/>
    <sheet name="Anchorage factor sheet" sheetId="4" r:id="rId4"/>
    <sheet name="All USA Factor Sheet" sheetId="5" r:id="rId5"/>
  </sheets>
  <definedNames>
    <definedName name="_xlnm.Print_Area" localSheetId="4">'All USA Factor Sheet'!$A$1:$P$45</definedName>
    <definedName name="_xlnm.Print_Area" localSheetId="1">'Anchorage All urban'!$A$1:$O$50</definedName>
    <definedName name="_xlnm.Print_Area" localSheetId="3">'Anchorage factor sheet'!$A$1:$P$45</definedName>
    <definedName name="_xlnm.Print_Area" localSheetId="0">'Assessment Calculation'!$A$1:$V$116</definedName>
    <definedName name="_xlnm.Print_Area" localSheetId="2">'USA All Cities'!$A$1:$R$105</definedName>
    <definedName name="TABLE" localSheetId="1">'Anchorage All urban'!#REF!</definedName>
  </definedNames>
  <calcPr fullCalcOnLoad="1"/>
</workbook>
</file>

<file path=xl/sharedStrings.xml><?xml version="1.0" encoding="utf-8"?>
<sst xmlns="http://schemas.openxmlformats.org/spreadsheetml/2006/main" count="162" uniqueCount="64">
  <si>
    <t>Other</t>
  </si>
  <si>
    <t>Housing</t>
  </si>
  <si>
    <t>Transportation</t>
  </si>
  <si>
    <t>Year</t>
  </si>
  <si>
    <t>N/A</t>
  </si>
  <si>
    <t>All Items</t>
  </si>
  <si>
    <t>All except Shelter</t>
  </si>
  <si>
    <t>Apparel and Upkeep</t>
  </si>
  <si>
    <t>Entertainment</t>
  </si>
  <si>
    <t>Food and beverage</t>
  </si>
  <si>
    <t>Medical Care</t>
  </si>
  <si>
    <t>Half 1</t>
  </si>
  <si>
    <t>Half 2</t>
  </si>
  <si>
    <t>The USA all cities has been adjusted, monthly, based on the semi-annual Anchorage CPI.</t>
  </si>
  <si>
    <t>Calculated Anchorage Urban Consumer Price Index</t>
  </si>
  <si>
    <t>The difference is applied to the Montjly USA all cites values to obtain a calculated Anchorage monthy CPI</t>
  </si>
  <si>
    <t>Example: All cities 1st half 2000 CPI =170.8, Anchorage 1st Half CPI=150.  Difference is 20.</t>
  </si>
  <si>
    <t>1982-84=100</t>
  </si>
  <si>
    <t>SEMIANNUAL</t>
  </si>
  <si>
    <t>1ST</t>
  </si>
  <si>
    <t>2ND</t>
  </si>
  <si>
    <t>YEAR</t>
  </si>
  <si>
    <t>JAN.</t>
  </si>
  <si>
    <t>FEB.</t>
  </si>
  <si>
    <t>MAR.</t>
  </si>
  <si>
    <t>APR.</t>
  </si>
  <si>
    <t>MAY</t>
  </si>
  <si>
    <t>JUNE</t>
  </si>
  <si>
    <t>JULY</t>
  </si>
  <si>
    <t>AUG.</t>
  </si>
  <si>
    <t>SEP.</t>
  </si>
  <si>
    <t>OCT.</t>
  </si>
  <si>
    <t>NOV.</t>
  </si>
  <si>
    <t>DEC.</t>
  </si>
  <si>
    <t>HALF</t>
  </si>
  <si>
    <t>AVG.</t>
  </si>
  <si>
    <t>DEC-DEC</t>
  </si>
  <si>
    <t>AVG-AVG</t>
  </si>
  <si>
    <t>Basis</t>
  </si>
  <si>
    <t>Difference between last period CPI an dthe October 1973 CPI basis</t>
  </si>
  <si>
    <t>Percentage increase between last period CPI and the October 1973 CPI Basis</t>
  </si>
  <si>
    <t>Adjusted Annual Maximum Assessment for Association</t>
  </si>
  <si>
    <t>U.S. Department Of Labor</t>
  </si>
  <si>
    <t>Bureau of Labor Statistics</t>
  </si>
  <si>
    <t>Washington, D.C. 20212</t>
  </si>
  <si>
    <t>Consumer Price Index</t>
  </si>
  <si>
    <t>U.S. city average</t>
  </si>
  <si>
    <t>All items</t>
  </si>
  <si>
    <t>PERCENT CHANGE</t>
  </si>
  <si>
    <r>
      <t xml:space="preserve">Section 3.  Maximum Annual Assessment for Association
</t>
    </r>
    <r>
      <rPr>
        <sz val="10"/>
        <rFont val="Times New Roman"/>
        <family val="1"/>
      </rPr>
      <t>The Board of Directors of the Association shall determine annually, basesd on the proposed budget for the Association, the amount of the annual assessment to be levied against eachlot or living unit.  There shall be no minimum annual assessment.  The Maximum annual assessment which may be levied per lot or living unit shall be determined as follows:</t>
    </r>
  </si>
  <si>
    <t>(a) From and after January 1, 1982, the maximum annual assessment which may be levied by the Board of Directors of the Association without a vote of the membership shall be adjusted in relation to the Consumer Price Index - All Urban Consumers for Anchorage Alaska, issued by the Bureau of Labor Statistics, herein refered to as "price index figure".  The adjustment in the Maximum annual assessment shall be determined as follows:</t>
  </si>
  <si>
    <t>The price index figure for October 1973, the price index figure for the year immediately preceding the year for which such assessment is to be made, and the sum of $300 shall be the basis upon which such adjustment shall be computed.  The difference, if any, between the price index figure for October 1973, and the price index figure for October of the year immediately preceding the year for which such adjustment is to be made shall be ascertained by subtracting the lesser from the greater of such figures.  Thereafter, such difference shall be divided by the price index figure for October 1973, which will provide the percentage of change, if any, in the price index figure.  If such percentage of change represents an increase, then the maximum annual assessment for the following assessment year shall be $300 plus the sum derived by multiplying the sum of $300 by such percentage of change.</t>
  </si>
  <si>
    <t>In the event the Consumer Price index - All Urban Consumers issued by the United States Department of Labor be discontinued, or if ther is a substantial change in the method of determining the price index figure from the base month of  October 1973, any other appropriate and suitable governmental index shall be used provided it offers a comparison between a period reasonably close to October 1973 and the subsequent month being measured.</t>
  </si>
  <si>
    <t>(b) From and after January 1, 1982, the maximum annual assessment may be increased above the amount otherwise allowable under (a) above, to a stated maximum amount, by an affirmative vote of two-thirds (2/3) of each class membership (or if only one class, then by such single class) of the Association who are voting on such resolution, in person or by proxy, at a meeting duly called for this purpose.</t>
  </si>
  <si>
    <t>All Urban Consumers - (CPI-U)  http://www.mrsc.org/subjects/finance/cpiu.aspx</t>
  </si>
  <si>
    <t>All Urban Consumers - (CPI-U)  http://almis.labor.state.ak.us/?PAGEID=67&amp;SUBID=198</t>
  </si>
  <si>
    <t>Department Of Labor and Workforce Department</t>
  </si>
  <si>
    <t>Work Force Information</t>
  </si>
  <si>
    <t>Anchorage Municipality</t>
  </si>
  <si>
    <t>Annual Ave</t>
  </si>
  <si>
    <t>Dec-Dec  Percent</t>
  </si>
  <si>
    <t>AVG-AVG percent</t>
  </si>
  <si>
    <t>This work sheet converts the Anchorage annual or Semi-annual CPI into monthly CPI Values.  The CPI change is assumed to be equal across all months that the of the CPI period (i.e. 6 months for semi-annual, or 12 months for annual).</t>
  </si>
  <si>
    <r>
      <t xml:space="preserve">This work sheet converts the Allcities annual or Semi-annual CPI into monthly CPI Values.  The CPI change is assumed to be equal across all months that the of the CPI period (i.e. 6 months for semi-annual, or 12 months for annual).
</t>
    </r>
    <r>
      <rPr>
        <b/>
        <sz val="14"/>
        <rFont val="Times New Roman"/>
        <family val="1"/>
      </rPr>
      <t>If Monthly data is available, then the published actual monthly CPI is used.</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</si>
</sst>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quot;Yes&quot;;&quot;Yes&quot;;&quot;No&quot;"/>
    <numFmt numFmtId="167" formatCode="&quot;True&quot;;&quot;True&quot;;&quot;False&quot;"/>
    <numFmt numFmtId="168" formatCode="&quot;On&quot;;&quot;On&quot;;&quot;Off&quot;"/>
  </numFmts>
  <fonts count="8">
    <font>
      <sz val="10"/>
      <name val="Times New Roman"/>
      <family val="0"/>
    </font>
    <font>
      <b/>
      <sz val="10"/>
      <name val="Times New Roman"/>
      <family val="1"/>
    </font>
    <font>
      <b/>
      <sz val="14"/>
      <name val="Times New Roman"/>
      <family val="1"/>
    </font>
    <font>
      <b/>
      <i/>
      <sz val="11"/>
      <name val="Times New Roman"/>
      <family val="1"/>
    </font>
    <font>
      <sz val="11"/>
      <name val="Times New Roman"/>
      <family val="1"/>
    </font>
    <font>
      <b/>
      <sz val="11"/>
      <name val="Times New Roman"/>
      <family val="1"/>
    </font>
    <font>
      <b/>
      <sz val="12"/>
      <name val="Times New Roman"/>
      <family val="1"/>
    </font>
    <font>
      <sz val="14"/>
      <name val="Times New Roman"/>
      <family val="1"/>
    </font>
  </fonts>
  <fills count="12">
    <fill>
      <patternFill/>
    </fill>
    <fill>
      <patternFill patternType="gray125"/>
    </fill>
    <fill>
      <patternFill patternType="solid">
        <fgColor indexed="49"/>
        <bgColor indexed="64"/>
      </patternFill>
    </fill>
    <fill>
      <patternFill patternType="solid">
        <fgColor indexed="41"/>
        <bgColor indexed="64"/>
      </patternFill>
    </fill>
    <fill>
      <patternFill patternType="solid">
        <fgColor indexed="44"/>
        <bgColor indexed="64"/>
      </patternFill>
    </fill>
    <fill>
      <patternFill patternType="solid">
        <fgColor indexed="43"/>
        <bgColor indexed="64"/>
      </patternFill>
    </fill>
    <fill>
      <patternFill patternType="solid">
        <fgColor indexed="51"/>
        <bgColor indexed="64"/>
      </patternFill>
    </fill>
    <fill>
      <patternFill patternType="solid">
        <fgColor indexed="50"/>
        <bgColor indexed="64"/>
      </patternFill>
    </fill>
    <fill>
      <patternFill patternType="solid">
        <fgColor indexed="47"/>
        <bgColor indexed="64"/>
      </patternFill>
    </fill>
    <fill>
      <patternFill patternType="solid">
        <fgColor indexed="42"/>
        <bgColor indexed="64"/>
      </patternFill>
    </fill>
    <fill>
      <patternFill patternType="solid">
        <fgColor indexed="52"/>
        <bgColor indexed="64"/>
      </patternFill>
    </fill>
    <fill>
      <patternFill patternType="solid">
        <fgColor indexed="46"/>
        <bgColor indexed="64"/>
      </patternFill>
    </fill>
  </fills>
  <borders count="32">
    <border>
      <left/>
      <right/>
      <top/>
      <bottom/>
      <diagonal/>
    </border>
    <border>
      <left style="thin"/>
      <right style="thin"/>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color indexed="63"/>
      </top>
      <bottom style="medium"/>
    </border>
    <border>
      <left style="thin"/>
      <right style="thin"/>
      <top>
        <color indexed="63"/>
      </top>
      <bottom style="thin"/>
    </border>
    <border>
      <left style="thin"/>
      <right style="thin"/>
      <top>
        <color indexed="63"/>
      </top>
      <bottom style="medium"/>
    </border>
    <border>
      <left style="medium"/>
      <right style="medium"/>
      <top>
        <color indexed="63"/>
      </top>
      <bottom style="medium"/>
    </border>
    <border>
      <left style="medium"/>
      <right style="medium"/>
      <top>
        <color indexed="63"/>
      </top>
      <bottom>
        <color indexed="63"/>
      </bottom>
    </border>
    <border>
      <left style="medium"/>
      <right style="medium"/>
      <top>
        <color indexed="63"/>
      </top>
      <bottom style="thin"/>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medium"/>
      <top>
        <color indexed="63"/>
      </top>
      <bottom style="thin"/>
    </border>
    <border>
      <left style="medium"/>
      <right style="thin"/>
      <top>
        <color indexed="63"/>
      </top>
      <bottom style="medium"/>
    </border>
    <border>
      <left style="thin"/>
      <right style="medium"/>
      <top>
        <color indexed="63"/>
      </top>
      <bottom style="medium"/>
    </border>
    <border>
      <left style="medium"/>
      <right>
        <color indexed="63"/>
      </right>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thin"/>
      <top style="medium"/>
      <bottom>
        <color indexed="63"/>
      </bottom>
    </border>
    <border>
      <left style="thin"/>
      <right style="medium"/>
      <top style="medium"/>
      <bottom>
        <color indexed="63"/>
      </bottom>
    </border>
    <border>
      <left style="medium"/>
      <right style="medium"/>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00">
    <xf numFmtId="0" fontId="0" fillId="0" borderId="0" xfId="0" applyAlignment="1">
      <alignment/>
    </xf>
    <xf numFmtId="164" fontId="0" fillId="0" borderId="0" xfId="0" applyNumberFormat="1" applyAlignment="1">
      <alignment/>
    </xf>
    <xf numFmtId="0" fontId="1" fillId="0" borderId="0" xfId="0" applyFont="1" applyAlignment="1">
      <alignment/>
    </xf>
    <xf numFmtId="44" fontId="1" fillId="2" borderId="0" xfId="17" applyFont="1" applyFill="1" applyAlignment="1">
      <alignment horizontal="center"/>
    </xf>
    <xf numFmtId="44" fontId="1" fillId="2" borderId="0" xfId="17" applyFont="1" applyFill="1" applyAlignment="1">
      <alignment/>
    </xf>
    <xf numFmtId="0" fontId="1" fillId="0" borderId="0" xfId="0" applyFont="1" applyAlignment="1">
      <alignment horizontal="center"/>
    </xf>
    <xf numFmtId="44" fontId="1" fillId="0" borderId="0" xfId="17" applyFont="1" applyAlignment="1">
      <alignment horizontal="center"/>
    </xf>
    <xf numFmtId="0" fontId="2" fillId="0" borderId="0" xfId="0" applyFont="1" applyAlignment="1">
      <alignment horizontal="center"/>
    </xf>
    <xf numFmtId="44" fontId="2" fillId="0" borderId="0" xfId="17" applyFont="1" applyAlignment="1">
      <alignment horizontal="center"/>
    </xf>
    <xf numFmtId="0" fontId="0" fillId="0" borderId="0" xfId="0" applyFont="1" applyAlignment="1">
      <alignment/>
    </xf>
    <xf numFmtId="164" fontId="0" fillId="0" borderId="0" xfId="0" applyNumberFormat="1" applyFont="1" applyAlignment="1">
      <alignment/>
    </xf>
    <xf numFmtId="44" fontId="0" fillId="0" borderId="0" xfId="17" applyFont="1" applyAlignment="1">
      <alignment/>
    </xf>
    <xf numFmtId="9" fontId="0" fillId="3" borderId="1" xfId="19" applyFont="1" applyFill="1" applyBorder="1" applyAlignment="1">
      <alignment/>
    </xf>
    <xf numFmtId="44" fontId="0" fillId="4" borderId="2" xfId="17" applyFont="1" applyFill="1" applyBorder="1" applyAlignment="1">
      <alignment/>
    </xf>
    <xf numFmtId="164" fontId="0" fillId="5" borderId="0" xfId="0" applyNumberFormat="1" applyFont="1" applyFill="1" applyBorder="1" applyAlignment="1">
      <alignment/>
    </xf>
    <xf numFmtId="164" fontId="0" fillId="0" borderId="0" xfId="0" applyNumberFormat="1" applyFont="1" applyBorder="1" applyAlignment="1">
      <alignment/>
    </xf>
    <xf numFmtId="164" fontId="0" fillId="0" borderId="3" xfId="0" applyNumberFormat="1" applyFont="1" applyBorder="1" applyAlignment="1">
      <alignment/>
    </xf>
    <xf numFmtId="0" fontId="1" fillId="0" borderId="4" xfId="0" applyFont="1" applyBorder="1" applyAlignment="1">
      <alignment horizontal="center"/>
    </xf>
    <xf numFmtId="164" fontId="1" fillId="0" borderId="0" xfId="0" applyNumberFormat="1" applyFont="1" applyBorder="1" applyAlignment="1">
      <alignment horizontal="center"/>
    </xf>
    <xf numFmtId="0" fontId="1" fillId="0" borderId="4" xfId="0" applyFont="1" applyBorder="1" applyAlignment="1">
      <alignment/>
    </xf>
    <xf numFmtId="0" fontId="1" fillId="6" borderId="4" xfId="0" applyFont="1" applyFill="1" applyBorder="1" applyAlignment="1">
      <alignment/>
    </xf>
    <xf numFmtId="0" fontId="1" fillId="7" borderId="4" xfId="0" applyFont="1" applyFill="1" applyBorder="1" applyAlignment="1">
      <alignment/>
    </xf>
    <xf numFmtId="0" fontId="1" fillId="8" borderId="4" xfId="0" applyFont="1" applyFill="1" applyBorder="1" applyAlignment="1">
      <alignment/>
    </xf>
    <xf numFmtId="0" fontId="1" fillId="9" borderId="4" xfId="0" applyFont="1" applyFill="1" applyBorder="1" applyAlignment="1">
      <alignment/>
    </xf>
    <xf numFmtId="0" fontId="1" fillId="0" borderId="5" xfId="0" applyFont="1" applyBorder="1" applyAlignment="1">
      <alignment/>
    </xf>
    <xf numFmtId="0" fontId="1" fillId="6" borderId="5" xfId="0" applyFont="1" applyFill="1" applyBorder="1" applyAlignment="1">
      <alignment/>
    </xf>
    <xf numFmtId="0" fontId="1" fillId="7" borderId="5" xfId="0" applyFont="1" applyFill="1" applyBorder="1" applyAlignment="1">
      <alignment/>
    </xf>
    <xf numFmtId="0" fontId="1" fillId="8" borderId="5" xfId="0" applyFont="1" applyFill="1" applyBorder="1" applyAlignment="1">
      <alignment/>
    </xf>
    <xf numFmtId="0" fontId="1" fillId="8" borderId="6" xfId="0" applyFont="1" applyFill="1" applyBorder="1" applyAlignment="1">
      <alignment/>
    </xf>
    <xf numFmtId="0" fontId="1" fillId="7" borderId="6" xfId="0" applyFont="1" applyFill="1" applyBorder="1" applyAlignment="1">
      <alignment/>
    </xf>
    <xf numFmtId="0" fontId="1" fillId="6" borderId="6" xfId="0" applyFont="1" applyFill="1" applyBorder="1" applyAlignment="1">
      <alignment/>
    </xf>
    <xf numFmtId="0" fontId="1" fillId="0" borderId="6" xfId="0" applyFont="1" applyBorder="1" applyAlignment="1">
      <alignment/>
    </xf>
    <xf numFmtId="0" fontId="1" fillId="9" borderId="6" xfId="0" applyFont="1" applyFill="1" applyBorder="1" applyAlignment="1">
      <alignment/>
    </xf>
    <xf numFmtId="0" fontId="1" fillId="9" borderId="5" xfId="0" applyFont="1" applyFill="1" applyBorder="1" applyAlignment="1">
      <alignment/>
    </xf>
    <xf numFmtId="164" fontId="1" fillId="0" borderId="7" xfId="0" applyNumberFormat="1" applyFont="1" applyBorder="1" applyAlignment="1">
      <alignment horizontal="center"/>
    </xf>
    <xf numFmtId="164" fontId="0" fillId="0" borderId="7" xfId="0" applyNumberFormat="1" applyFont="1" applyBorder="1" applyAlignment="1">
      <alignment/>
    </xf>
    <xf numFmtId="164" fontId="0" fillId="0" borderId="8" xfId="0" applyNumberFormat="1" applyFont="1" applyBorder="1" applyAlignment="1">
      <alignment/>
    </xf>
    <xf numFmtId="164" fontId="0" fillId="0" borderId="9" xfId="0" applyNumberFormat="1" applyFont="1" applyBorder="1" applyAlignment="1">
      <alignment/>
    </xf>
    <xf numFmtId="164" fontId="0" fillId="6" borderId="7" xfId="0" applyNumberFormat="1" applyFont="1" applyFill="1" applyBorder="1" applyAlignment="1">
      <alignment/>
    </xf>
    <xf numFmtId="164" fontId="0" fillId="6" borderId="8" xfId="0" applyNumberFormat="1" applyFont="1" applyFill="1" applyBorder="1" applyAlignment="1">
      <alignment/>
    </xf>
    <xf numFmtId="164" fontId="0" fillId="6" borderId="9" xfId="0" applyNumberFormat="1" applyFont="1" applyFill="1" applyBorder="1" applyAlignment="1">
      <alignment/>
    </xf>
    <xf numFmtId="164" fontId="0" fillId="7" borderId="7" xfId="0" applyNumberFormat="1" applyFont="1" applyFill="1" applyBorder="1" applyAlignment="1">
      <alignment/>
    </xf>
    <xf numFmtId="164" fontId="0" fillId="7" borderId="8" xfId="0" applyNumberFormat="1" applyFont="1" applyFill="1" applyBorder="1" applyAlignment="1">
      <alignment/>
    </xf>
    <xf numFmtId="164" fontId="0" fillId="7" borderId="9" xfId="0" applyNumberFormat="1" applyFont="1" applyFill="1" applyBorder="1" applyAlignment="1">
      <alignment/>
    </xf>
    <xf numFmtId="164" fontId="0" fillId="8" borderId="7" xfId="0" applyNumberFormat="1" applyFont="1" applyFill="1" applyBorder="1" applyAlignment="1">
      <alignment/>
    </xf>
    <xf numFmtId="164" fontId="0" fillId="8" borderId="8" xfId="0" applyNumberFormat="1" applyFont="1" applyFill="1" applyBorder="1" applyAlignment="1">
      <alignment/>
    </xf>
    <xf numFmtId="164" fontId="0" fillId="8" borderId="9" xfId="0" applyNumberFormat="1" applyFont="1" applyFill="1" applyBorder="1" applyAlignment="1">
      <alignment/>
    </xf>
    <xf numFmtId="164" fontId="0" fillId="9" borderId="7" xfId="0" applyNumberFormat="1" applyFont="1" applyFill="1" applyBorder="1" applyAlignment="1">
      <alignment/>
    </xf>
    <xf numFmtId="164" fontId="0" fillId="9" borderId="8" xfId="0" applyNumberFormat="1" applyFont="1" applyFill="1" applyBorder="1" applyAlignment="1">
      <alignment/>
    </xf>
    <xf numFmtId="164" fontId="0" fillId="9" borderId="9" xfId="0" applyNumberFormat="1" applyFont="1" applyFill="1" applyBorder="1" applyAlignment="1">
      <alignment/>
    </xf>
    <xf numFmtId="164" fontId="1" fillId="0" borderId="1" xfId="0" applyNumberFormat="1" applyFont="1" applyBorder="1" applyAlignment="1">
      <alignment horizontal="center"/>
    </xf>
    <xf numFmtId="164" fontId="0" fillId="0" borderId="1" xfId="0" applyNumberFormat="1" applyFont="1" applyBorder="1" applyAlignment="1">
      <alignment/>
    </xf>
    <xf numFmtId="164" fontId="0" fillId="0" borderId="10" xfId="0" applyNumberFormat="1" applyFont="1" applyBorder="1" applyAlignment="1">
      <alignment/>
    </xf>
    <xf numFmtId="164" fontId="0" fillId="0" borderId="11" xfId="0" applyNumberFormat="1" applyFont="1" applyBorder="1" applyAlignment="1">
      <alignment/>
    </xf>
    <xf numFmtId="164" fontId="0" fillId="6" borderId="1" xfId="0" applyNumberFormat="1" applyFont="1" applyFill="1" applyBorder="1" applyAlignment="1">
      <alignment/>
    </xf>
    <xf numFmtId="164" fontId="0" fillId="6" borderId="10" xfId="0" applyNumberFormat="1" applyFont="1" applyFill="1" applyBorder="1" applyAlignment="1">
      <alignment/>
    </xf>
    <xf numFmtId="164" fontId="0" fillId="6" borderId="11" xfId="0" applyNumberFormat="1" applyFont="1" applyFill="1" applyBorder="1" applyAlignment="1">
      <alignment/>
    </xf>
    <xf numFmtId="165" fontId="0" fillId="6" borderId="12" xfId="19" applyNumberFormat="1" applyFont="1" applyFill="1" applyBorder="1" applyAlignment="1">
      <alignment/>
    </xf>
    <xf numFmtId="165" fontId="0" fillId="7" borderId="13" xfId="19" applyNumberFormat="1" applyFont="1" applyFill="1" applyBorder="1" applyAlignment="1">
      <alignment/>
    </xf>
    <xf numFmtId="165" fontId="0" fillId="7" borderId="14" xfId="19" applyNumberFormat="1" applyFont="1" applyFill="1" applyBorder="1" applyAlignment="1">
      <alignment/>
    </xf>
    <xf numFmtId="164" fontId="0" fillId="7" borderId="1" xfId="0" applyNumberFormat="1" applyFont="1" applyFill="1" applyBorder="1" applyAlignment="1">
      <alignment/>
    </xf>
    <xf numFmtId="164" fontId="0" fillId="7" borderId="10" xfId="0" applyNumberFormat="1" applyFont="1" applyFill="1" applyBorder="1" applyAlignment="1">
      <alignment/>
    </xf>
    <xf numFmtId="164" fontId="0" fillId="7" borderId="11" xfId="0" applyNumberFormat="1" applyFont="1" applyFill="1" applyBorder="1" applyAlignment="1">
      <alignment/>
    </xf>
    <xf numFmtId="164" fontId="0" fillId="8" borderId="1" xfId="0" applyNumberFormat="1" applyFont="1" applyFill="1" applyBorder="1" applyAlignment="1">
      <alignment/>
    </xf>
    <xf numFmtId="164" fontId="0" fillId="8" borderId="10" xfId="0" applyNumberFormat="1" applyFont="1" applyFill="1" applyBorder="1" applyAlignment="1">
      <alignment/>
    </xf>
    <xf numFmtId="164" fontId="0" fillId="8" borderId="11" xfId="0" applyNumberFormat="1" applyFont="1" applyFill="1" applyBorder="1" applyAlignment="1">
      <alignment/>
    </xf>
    <xf numFmtId="164" fontId="0" fillId="9" borderId="1" xfId="0" applyNumberFormat="1" applyFont="1" applyFill="1" applyBorder="1" applyAlignment="1">
      <alignment/>
    </xf>
    <xf numFmtId="164" fontId="0" fillId="9" borderId="10" xfId="0" applyNumberFormat="1" applyFont="1" applyFill="1" applyBorder="1" applyAlignment="1">
      <alignment/>
    </xf>
    <xf numFmtId="164" fontId="0" fillId="9" borderId="11" xfId="0" applyNumberFormat="1" applyFont="1" applyFill="1" applyBorder="1" applyAlignment="1">
      <alignment/>
    </xf>
    <xf numFmtId="164" fontId="1" fillId="0" borderId="15" xfId="0" applyNumberFormat="1" applyFont="1" applyBorder="1" applyAlignment="1">
      <alignment horizontal="center"/>
    </xf>
    <xf numFmtId="164" fontId="1" fillId="0" borderId="16" xfId="0" applyNumberFormat="1" applyFont="1" applyBorder="1" applyAlignment="1">
      <alignment horizontal="center"/>
    </xf>
    <xf numFmtId="164" fontId="0" fillId="0" borderId="15" xfId="0" applyNumberFormat="1" applyFont="1" applyBorder="1" applyAlignment="1">
      <alignment/>
    </xf>
    <xf numFmtId="164" fontId="0" fillId="0" borderId="16" xfId="0" applyNumberFormat="1" applyFont="1" applyBorder="1" applyAlignment="1">
      <alignment/>
    </xf>
    <xf numFmtId="164" fontId="0" fillId="0" borderId="17" xfId="0" applyNumberFormat="1" applyFont="1" applyBorder="1" applyAlignment="1">
      <alignment/>
    </xf>
    <xf numFmtId="164" fontId="0" fillId="0" borderId="18" xfId="0" applyNumberFormat="1" applyFont="1" applyBorder="1" applyAlignment="1">
      <alignment/>
    </xf>
    <xf numFmtId="164" fontId="0" fillId="0" borderId="19" xfId="0" applyNumberFormat="1" applyFont="1" applyBorder="1" applyAlignment="1">
      <alignment/>
    </xf>
    <xf numFmtId="164" fontId="0" fillId="0" borderId="20" xfId="0" applyNumberFormat="1" applyFont="1" applyBorder="1" applyAlignment="1">
      <alignment/>
    </xf>
    <xf numFmtId="164" fontId="0" fillId="6" borderId="15" xfId="0" applyNumberFormat="1" applyFont="1" applyFill="1" applyBorder="1" applyAlignment="1">
      <alignment/>
    </xf>
    <xf numFmtId="164" fontId="0" fillId="6" borderId="16" xfId="0" applyNumberFormat="1" applyFont="1" applyFill="1" applyBorder="1" applyAlignment="1">
      <alignment/>
    </xf>
    <xf numFmtId="164" fontId="0" fillId="6" borderId="17" xfId="0" applyNumberFormat="1" applyFont="1" applyFill="1" applyBorder="1" applyAlignment="1">
      <alignment/>
    </xf>
    <xf numFmtId="164" fontId="0" fillId="6" borderId="18" xfId="0" applyNumberFormat="1" applyFont="1" applyFill="1" applyBorder="1" applyAlignment="1">
      <alignment/>
    </xf>
    <xf numFmtId="164" fontId="0" fillId="6" borderId="19" xfId="0" applyNumberFormat="1" applyFont="1" applyFill="1" applyBorder="1" applyAlignment="1">
      <alignment/>
    </xf>
    <xf numFmtId="164" fontId="0" fillId="6" borderId="20" xfId="0" applyNumberFormat="1" applyFont="1" applyFill="1" applyBorder="1" applyAlignment="1">
      <alignment/>
    </xf>
    <xf numFmtId="164" fontId="0" fillId="7" borderId="15" xfId="0" applyNumberFormat="1" applyFont="1" applyFill="1" applyBorder="1" applyAlignment="1">
      <alignment/>
    </xf>
    <xf numFmtId="164" fontId="0" fillId="7" borderId="16" xfId="0" applyNumberFormat="1" applyFont="1" applyFill="1" applyBorder="1" applyAlignment="1">
      <alignment/>
    </xf>
    <xf numFmtId="164" fontId="0" fillId="7" borderId="17" xfId="0" applyNumberFormat="1" applyFont="1" applyFill="1" applyBorder="1" applyAlignment="1">
      <alignment/>
    </xf>
    <xf numFmtId="164" fontId="0" fillId="7" borderId="18" xfId="0" applyNumberFormat="1" applyFont="1" applyFill="1" applyBorder="1" applyAlignment="1">
      <alignment/>
    </xf>
    <xf numFmtId="164" fontId="0" fillId="7" borderId="19" xfId="0" applyNumberFormat="1" applyFont="1" applyFill="1" applyBorder="1" applyAlignment="1">
      <alignment/>
    </xf>
    <xf numFmtId="164" fontId="0" fillId="7" borderId="20" xfId="0" applyNumberFormat="1" applyFont="1" applyFill="1" applyBorder="1" applyAlignment="1">
      <alignment/>
    </xf>
    <xf numFmtId="164" fontId="0" fillId="8" borderId="15" xfId="0" applyNumberFormat="1" applyFont="1" applyFill="1" applyBorder="1" applyAlignment="1">
      <alignment/>
    </xf>
    <xf numFmtId="164" fontId="0" fillId="8" borderId="16" xfId="0" applyNumberFormat="1" applyFont="1" applyFill="1" applyBorder="1" applyAlignment="1">
      <alignment/>
    </xf>
    <xf numFmtId="164" fontId="0" fillId="8" borderId="17" xfId="0" applyNumberFormat="1" applyFont="1" applyFill="1" applyBorder="1" applyAlignment="1">
      <alignment/>
    </xf>
    <xf numFmtId="164" fontId="0" fillId="8" borderId="18" xfId="0" applyNumberFormat="1" applyFont="1" applyFill="1" applyBorder="1" applyAlignment="1">
      <alignment/>
    </xf>
    <xf numFmtId="164" fontId="0" fillId="8" borderId="19" xfId="0" applyNumberFormat="1" applyFont="1" applyFill="1" applyBorder="1" applyAlignment="1">
      <alignment/>
    </xf>
    <xf numFmtId="164" fontId="0" fillId="8" borderId="20" xfId="0" applyNumberFormat="1" applyFont="1" applyFill="1" applyBorder="1" applyAlignment="1">
      <alignment/>
    </xf>
    <xf numFmtId="164" fontId="0" fillId="9" borderId="15" xfId="0" applyNumberFormat="1" applyFont="1" applyFill="1" applyBorder="1" applyAlignment="1">
      <alignment/>
    </xf>
    <xf numFmtId="164" fontId="0" fillId="9" borderId="16" xfId="0" applyNumberFormat="1" applyFont="1" applyFill="1" applyBorder="1" applyAlignment="1">
      <alignment/>
    </xf>
    <xf numFmtId="164" fontId="0" fillId="9" borderId="17" xfId="0" applyNumberFormat="1" applyFont="1" applyFill="1" applyBorder="1" applyAlignment="1">
      <alignment/>
    </xf>
    <xf numFmtId="164" fontId="0" fillId="9" borderId="18" xfId="0" applyNumberFormat="1" applyFont="1" applyFill="1" applyBorder="1" applyAlignment="1">
      <alignment/>
    </xf>
    <xf numFmtId="164" fontId="0" fillId="9" borderId="19" xfId="0" applyNumberFormat="1" applyFont="1" applyFill="1" applyBorder="1" applyAlignment="1">
      <alignment/>
    </xf>
    <xf numFmtId="164" fontId="0" fillId="9" borderId="20" xfId="0" applyNumberFormat="1" applyFont="1" applyFill="1" applyBorder="1" applyAlignment="1">
      <alignment/>
    </xf>
    <xf numFmtId="164" fontId="1" fillId="0" borderId="13" xfId="0" applyNumberFormat="1" applyFont="1" applyBorder="1" applyAlignment="1">
      <alignment horizontal="center"/>
    </xf>
    <xf numFmtId="164" fontId="0" fillId="0" borderId="13" xfId="0" applyNumberFormat="1" applyFont="1" applyBorder="1" applyAlignment="1">
      <alignment/>
    </xf>
    <xf numFmtId="164" fontId="0" fillId="0" borderId="14" xfId="0" applyNumberFormat="1" applyFont="1" applyBorder="1" applyAlignment="1">
      <alignment/>
    </xf>
    <xf numFmtId="164" fontId="0" fillId="0" borderId="12" xfId="0" applyNumberFormat="1" applyFont="1" applyBorder="1" applyAlignment="1">
      <alignment/>
    </xf>
    <xf numFmtId="164" fontId="0" fillId="6" borderId="13" xfId="0" applyNumberFormat="1" applyFont="1" applyFill="1" applyBorder="1" applyAlignment="1">
      <alignment/>
    </xf>
    <xf numFmtId="164" fontId="0" fillId="6" borderId="14" xfId="0" applyNumberFormat="1" applyFont="1" applyFill="1" applyBorder="1" applyAlignment="1">
      <alignment/>
    </xf>
    <xf numFmtId="164" fontId="0" fillId="6" borderId="12" xfId="0" applyNumberFormat="1" applyFont="1" applyFill="1" applyBorder="1" applyAlignment="1">
      <alignment/>
    </xf>
    <xf numFmtId="164" fontId="0" fillId="7" borderId="13" xfId="0" applyNumberFormat="1" applyFont="1" applyFill="1" applyBorder="1" applyAlignment="1">
      <alignment/>
    </xf>
    <xf numFmtId="164" fontId="0" fillId="7" borderId="14" xfId="0" applyNumberFormat="1" applyFont="1" applyFill="1" applyBorder="1" applyAlignment="1">
      <alignment/>
    </xf>
    <xf numFmtId="164" fontId="0" fillId="7" borderId="12" xfId="0" applyNumberFormat="1" applyFont="1" applyFill="1" applyBorder="1" applyAlignment="1">
      <alignment/>
    </xf>
    <xf numFmtId="164" fontId="0" fillId="8" borderId="13" xfId="0" applyNumberFormat="1" applyFont="1" applyFill="1" applyBorder="1" applyAlignment="1">
      <alignment/>
    </xf>
    <xf numFmtId="164" fontId="0" fillId="8" borderId="14" xfId="0" applyNumberFormat="1" applyFont="1" applyFill="1" applyBorder="1" applyAlignment="1">
      <alignment/>
    </xf>
    <xf numFmtId="164" fontId="0" fillId="8" borderId="12" xfId="0" applyNumberFormat="1" applyFont="1" applyFill="1" applyBorder="1" applyAlignment="1">
      <alignment/>
    </xf>
    <xf numFmtId="164" fontId="0" fillId="9" borderId="13" xfId="0" applyNumberFormat="1" applyFont="1" applyFill="1" applyBorder="1" applyAlignment="1">
      <alignment/>
    </xf>
    <xf numFmtId="164" fontId="0" fillId="9" borderId="14" xfId="0" applyNumberFormat="1" applyFont="1" applyFill="1" applyBorder="1" applyAlignment="1">
      <alignment/>
    </xf>
    <xf numFmtId="164" fontId="0" fillId="9" borderId="12" xfId="0" applyNumberFormat="1" applyFont="1" applyFill="1" applyBorder="1" applyAlignment="1">
      <alignment/>
    </xf>
    <xf numFmtId="164" fontId="3" fillId="7" borderId="1" xfId="0" applyNumberFormat="1" applyFont="1" applyFill="1" applyBorder="1" applyAlignment="1">
      <alignment/>
    </xf>
    <xf numFmtId="164" fontId="3" fillId="7" borderId="10" xfId="0" applyNumberFormat="1" applyFont="1" applyFill="1" applyBorder="1" applyAlignment="1">
      <alignment/>
    </xf>
    <xf numFmtId="164" fontId="3" fillId="7" borderId="11" xfId="0" applyNumberFormat="1" applyFont="1" applyFill="1" applyBorder="1" applyAlignment="1">
      <alignment/>
    </xf>
    <xf numFmtId="164" fontId="3" fillId="8" borderId="1" xfId="0" applyNumberFormat="1" applyFont="1" applyFill="1" applyBorder="1" applyAlignment="1">
      <alignment/>
    </xf>
    <xf numFmtId="164" fontId="3" fillId="8" borderId="10" xfId="0" applyNumberFormat="1" applyFont="1" applyFill="1" applyBorder="1" applyAlignment="1">
      <alignment/>
    </xf>
    <xf numFmtId="164" fontId="3" fillId="8" borderId="11" xfId="0" applyNumberFormat="1" applyFont="1" applyFill="1" applyBorder="1" applyAlignment="1">
      <alignment/>
    </xf>
    <xf numFmtId="164" fontId="3" fillId="9" borderId="1" xfId="0" applyNumberFormat="1" applyFont="1" applyFill="1" applyBorder="1" applyAlignment="1">
      <alignment/>
    </xf>
    <xf numFmtId="164" fontId="4" fillId="9" borderId="1" xfId="0" applyNumberFormat="1" applyFont="1" applyFill="1" applyBorder="1" applyAlignment="1">
      <alignment/>
    </xf>
    <xf numFmtId="164" fontId="4" fillId="9" borderId="11" xfId="0" applyNumberFormat="1" applyFont="1" applyFill="1" applyBorder="1" applyAlignment="1">
      <alignment/>
    </xf>
    <xf numFmtId="164" fontId="5" fillId="10" borderId="1" xfId="0" applyNumberFormat="1" applyFont="1" applyFill="1" applyBorder="1" applyAlignment="1">
      <alignment/>
    </xf>
    <xf numFmtId="0" fontId="6" fillId="0" borderId="0" xfId="0" applyFont="1" applyAlignment="1">
      <alignment horizontal="center"/>
    </xf>
    <xf numFmtId="164" fontId="6" fillId="9" borderId="0" xfId="0" applyNumberFormat="1" applyFont="1" applyFill="1" applyBorder="1" applyAlignment="1">
      <alignment horizontal="center"/>
    </xf>
    <xf numFmtId="164" fontId="6" fillId="9" borderId="3" xfId="0" applyNumberFormat="1" applyFont="1" applyFill="1" applyBorder="1" applyAlignment="1">
      <alignment horizontal="center"/>
    </xf>
    <xf numFmtId="44" fontId="6" fillId="0" borderId="0" xfId="17" applyFont="1" applyAlignment="1">
      <alignment horizontal="center"/>
    </xf>
    <xf numFmtId="0" fontId="6" fillId="0" borderId="0" xfId="0" applyFont="1" applyAlignment="1" quotePrefix="1">
      <alignment horizontal="center" wrapText="1"/>
    </xf>
    <xf numFmtId="0" fontId="1" fillId="0" borderId="0" xfId="0" applyFont="1" applyAlignment="1">
      <alignment textRotation="90"/>
    </xf>
    <xf numFmtId="9" fontId="0" fillId="0" borderId="14" xfId="19" applyFont="1" applyBorder="1" applyAlignment="1">
      <alignment/>
    </xf>
    <xf numFmtId="9" fontId="0" fillId="0" borderId="13" xfId="19" applyFont="1" applyBorder="1" applyAlignment="1">
      <alignment/>
    </xf>
    <xf numFmtId="9" fontId="0" fillId="9" borderId="13" xfId="19" applyFont="1" applyFill="1" applyBorder="1" applyAlignment="1">
      <alignment/>
    </xf>
    <xf numFmtId="9" fontId="0" fillId="9" borderId="12" xfId="19" applyFont="1" applyFill="1" applyBorder="1" applyAlignment="1">
      <alignment/>
    </xf>
    <xf numFmtId="14" fontId="6" fillId="9" borderId="4" xfId="0" applyNumberFormat="1" applyFont="1" applyFill="1" applyBorder="1" applyAlignment="1">
      <alignment horizontal="center"/>
    </xf>
    <xf numFmtId="10" fontId="0" fillId="0" borderId="0" xfId="0" applyNumberFormat="1" applyAlignment="1">
      <alignment/>
    </xf>
    <xf numFmtId="165" fontId="0" fillId="0" borderId="12" xfId="19" applyNumberFormat="1" applyFont="1" applyBorder="1" applyAlignment="1">
      <alignment/>
    </xf>
    <xf numFmtId="165" fontId="0" fillId="0" borderId="13" xfId="19" applyNumberFormat="1" applyFont="1" applyBorder="1" applyAlignment="1">
      <alignment/>
    </xf>
    <xf numFmtId="165" fontId="0" fillId="0" borderId="14" xfId="19" applyNumberFormat="1" applyFont="1" applyBorder="1" applyAlignment="1">
      <alignment/>
    </xf>
    <xf numFmtId="165" fontId="0" fillId="6" borderId="13" xfId="19" applyNumberFormat="1" applyFont="1" applyFill="1" applyBorder="1" applyAlignment="1">
      <alignment/>
    </xf>
    <xf numFmtId="165" fontId="0" fillId="6" borderId="14" xfId="19" applyNumberFormat="1" applyFont="1" applyFill="1" applyBorder="1" applyAlignment="1">
      <alignment/>
    </xf>
    <xf numFmtId="165" fontId="0" fillId="7" borderId="12" xfId="19" applyNumberFormat="1" applyFont="1" applyFill="1" applyBorder="1" applyAlignment="1">
      <alignment/>
    </xf>
    <xf numFmtId="165" fontId="0" fillId="8" borderId="13" xfId="19" applyNumberFormat="1" applyFont="1" applyFill="1" applyBorder="1" applyAlignment="1">
      <alignment/>
    </xf>
    <xf numFmtId="165" fontId="0" fillId="8" borderId="14" xfId="19" applyNumberFormat="1" applyFont="1" applyFill="1" applyBorder="1" applyAlignment="1">
      <alignment/>
    </xf>
    <xf numFmtId="165" fontId="0" fillId="8" borderId="12" xfId="19" applyNumberFormat="1" applyFont="1" applyFill="1" applyBorder="1" applyAlignment="1">
      <alignment/>
    </xf>
    <xf numFmtId="165" fontId="0" fillId="9" borderId="13" xfId="19" applyNumberFormat="1" applyFont="1" applyFill="1" applyBorder="1" applyAlignment="1">
      <alignment/>
    </xf>
    <xf numFmtId="0" fontId="1" fillId="9" borderId="21" xfId="0" applyFont="1" applyFill="1" applyBorder="1" applyAlignment="1">
      <alignment/>
    </xf>
    <xf numFmtId="164" fontId="0" fillId="9" borderId="22" xfId="0" applyNumberFormat="1" applyFont="1" applyFill="1" applyBorder="1" applyAlignment="1">
      <alignment/>
    </xf>
    <xf numFmtId="164" fontId="3" fillId="9" borderId="22" xfId="0" applyNumberFormat="1" applyFont="1" applyFill="1" applyBorder="1" applyAlignment="1">
      <alignment/>
    </xf>
    <xf numFmtId="164" fontId="0" fillId="9" borderId="23" xfId="0" applyNumberFormat="1" applyFont="1" applyFill="1" applyBorder="1" applyAlignment="1">
      <alignment/>
    </xf>
    <xf numFmtId="164" fontId="0" fillId="9" borderId="24" xfId="0" applyNumberFormat="1" applyFont="1" applyFill="1" applyBorder="1" applyAlignment="1">
      <alignment/>
    </xf>
    <xf numFmtId="164" fontId="0" fillId="9" borderId="25" xfId="0" applyNumberFormat="1" applyFont="1" applyFill="1" applyBorder="1" applyAlignment="1">
      <alignment/>
    </xf>
    <xf numFmtId="164" fontId="0" fillId="9" borderId="26" xfId="0" applyNumberFormat="1" applyFont="1" applyFill="1" applyBorder="1" applyAlignment="1">
      <alignment/>
    </xf>
    <xf numFmtId="165" fontId="0" fillId="9" borderId="26" xfId="19" applyNumberFormat="1" applyFont="1" applyFill="1" applyBorder="1" applyAlignment="1">
      <alignment/>
    </xf>
    <xf numFmtId="0" fontId="1" fillId="11" borderId="5" xfId="0" applyFont="1" applyFill="1" applyBorder="1" applyAlignment="1">
      <alignment/>
    </xf>
    <xf numFmtId="164" fontId="0" fillId="11" borderId="11" xfId="0" applyNumberFormat="1" applyFont="1" applyFill="1" applyBorder="1" applyAlignment="1">
      <alignment/>
    </xf>
    <xf numFmtId="164" fontId="4" fillId="11" borderId="11" xfId="0" applyNumberFormat="1" applyFont="1" applyFill="1" applyBorder="1" applyAlignment="1">
      <alignment/>
    </xf>
    <xf numFmtId="164" fontId="0" fillId="11" borderId="9" xfId="0" applyNumberFormat="1" applyFont="1" applyFill="1" applyBorder="1" applyAlignment="1">
      <alignment/>
    </xf>
    <xf numFmtId="164" fontId="0" fillId="11" borderId="19" xfId="0" applyNumberFormat="1" applyFont="1" applyFill="1" applyBorder="1" applyAlignment="1">
      <alignment/>
    </xf>
    <xf numFmtId="164" fontId="0" fillId="11" borderId="20" xfId="0" applyNumberFormat="1" applyFont="1" applyFill="1" applyBorder="1" applyAlignment="1">
      <alignment/>
    </xf>
    <xf numFmtId="164" fontId="0" fillId="11" borderId="12" xfId="0" applyNumberFormat="1" applyFont="1" applyFill="1" applyBorder="1" applyAlignment="1">
      <alignment/>
    </xf>
    <xf numFmtId="9" fontId="0" fillId="11" borderId="12" xfId="19" applyFont="1" applyFill="1" applyBorder="1" applyAlignment="1">
      <alignment/>
    </xf>
    <xf numFmtId="165" fontId="0" fillId="9" borderId="14" xfId="19" applyNumberFormat="1" applyFont="1" applyFill="1" applyBorder="1" applyAlignment="1">
      <alignment/>
    </xf>
    <xf numFmtId="165" fontId="0" fillId="0" borderId="0" xfId="19" applyNumberFormat="1" applyFont="1" applyAlignment="1">
      <alignment/>
    </xf>
    <xf numFmtId="0" fontId="2" fillId="9" borderId="21" xfId="0" applyFont="1" applyFill="1" applyBorder="1" applyAlignment="1">
      <alignment horizontal="center" wrapText="1"/>
    </xf>
    <xf numFmtId="0" fontId="2" fillId="9" borderId="27" xfId="0" applyFont="1" applyFill="1" applyBorder="1" applyAlignment="1">
      <alignment horizontal="center" wrapText="1"/>
    </xf>
    <xf numFmtId="0" fontId="2" fillId="9" borderId="28" xfId="0" applyFont="1" applyFill="1" applyBorder="1" applyAlignment="1">
      <alignment horizontal="center" wrapText="1"/>
    </xf>
    <xf numFmtId="44" fontId="1" fillId="4" borderId="29" xfId="17" applyFont="1" applyFill="1" applyBorder="1" applyAlignment="1">
      <alignment horizontal="center" textRotation="90" wrapText="1"/>
    </xf>
    <xf numFmtId="44" fontId="1" fillId="4" borderId="2" xfId="17" applyFont="1" applyFill="1" applyBorder="1" applyAlignment="1">
      <alignment horizontal="center" textRotation="90" wrapText="1"/>
    </xf>
    <xf numFmtId="164" fontId="1" fillId="0" borderId="0" xfId="0" applyNumberFormat="1" applyFont="1" applyBorder="1" applyAlignment="1">
      <alignment horizontal="center"/>
    </xf>
    <xf numFmtId="0" fontId="1" fillId="0" borderId="13" xfId="0" applyFont="1" applyBorder="1" applyAlignment="1">
      <alignment horizontal="center"/>
    </xf>
    <xf numFmtId="0" fontId="1" fillId="5" borderId="30" xfId="0" applyFont="1" applyFill="1" applyBorder="1" applyAlignment="1">
      <alignment horizontal="center" textRotation="90" wrapText="1"/>
    </xf>
    <xf numFmtId="0" fontId="1" fillId="5" borderId="0" xfId="0" applyFont="1" applyFill="1" applyBorder="1" applyAlignment="1">
      <alignment horizontal="center" textRotation="90" wrapText="1"/>
    </xf>
    <xf numFmtId="0" fontId="1" fillId="3" borderId="31" xfId="0" applyFont="1" applyFill="1" applyBorder="1" applyAlignment="1">
      <alignment horizontal="center" textRotation="90" wrapText="1"/>
    </xf>
    <xf numFmtId="0" fontId="1" fillId="3" borderId="1" xfId="0" applyFont="1" applyFill="1" applyBorder="1" applyAlignment="1">
      <alignment horizontal="center" textRotation="90" wrapText="1"/>
    </xf>
    <xf numFmtId="0" fontId="2" fillId="9" borderId="4" xfId="0" applyFont="1" applyFill="1" applyBorder="1" applyAlignment="1">
      <alignment horizontal="center" wrapText="1"/>
    </xf>
    <xf numFmtId="0" fontId="2" fillId="9" borderId="0" xfId="0" applyFont="1" applyFill="1" applyBorder="1" applyAlignment="1">
      <alignment horizontal="center" wrapText="1"/>
    </xf>
    <xf numFmtId="0" fontId="2" fillId="9" borderId="3" xfId="0" applyFont="1" applyFill="1" applyBorder="1" applyAlignment="1">
      <alignment horizontal="center" wrapText="1"/>
    </xf>
    <xf numFmtId="0" fontId="6" fillId="9" borderId="4" xfId="0" applyFont="1" applyFill="1" applyBorder="1" applyAlignment="1">
      <alignment horizontal="center" wrapText="1"/>
    </xf>
    <xf numFmtId="0" fontId="6" fillId="9" borderId="0" xfId="0" applyFont="1" applyFill="1" applyBorder="1" applyAlignment="1">
      <alignment horizontal="center" wrapText="1"/>
    </xf>
    <xf numFmtId="0" fontId="6" fillId="9" borderId="3" xfId="0" applyFont="1" applyFill="1" applyBorder="1" applyAlignment="1">
      <alignment horizontal="center" wrapText="1"/>
    </xf>
    <xf numFmtId="0" fontId="6" fillId="9" borderId="4" xfId="0" applyFont="1" applyFill="1" applyBorder="1" applyAlignment="1" quotePrefix="1">
      <alignment horizontal="center" wrapText="1"/>
    </xf>
    <xf numFmtId="0" fontId="6" fillId="9" borderId="0" xfId="0" applyFont="1" applyFill="1" applyBorder="1" applyAlignment="1" quotePrefix="1">
      <alignment horizontal="center" wrapText="1"/>
    </xf>
    <xf numFmtId="0" fontId="6" fillId="9" borderId="3" xfId="0" applyFont="1" applyFill="1" applyBorder="1" applyAlignment="1" quotePrefix="1">
      <alignment horizontal="center" wrapText="1"/>
    </xf>
    <xf numFmtId="0" fontId="1" fillId="0" borderId="0" xfId="0" applyFont="1" applyAlignment="1">
      <alignment horizontal="left" wrapText="1"/>
    </xf>
    <xf numFmtId="164" fontId="3" fillId="9" borderId="10" xfId="0" applyNumberFormat="1" applyFont="1" applyFill="1" applyBorder="1" applyAlignment="1">
      <alignment/>
    </xf>
    <xf numFmtId="10" fontId="0" fillId="0" borderId="0" xfId="19" applyNumberFormat="1" applyFont="1" applyAlignment="1">
      <alignment/>
    </xf>
    <xf numFmtId="44" fontId="0" fillId="0" borderId="0" xfId="0" applyNumberFormat="1" applyFont="1" applyAlignment="1">
      <alignment/>
    </xf>
    <xf numFmtId="0" fontId="2" fillId="0" borderId="0" xfId="0" applyFont="1" applyFill="1" applyBorder="1" applyAlignment="1">
      <alignment horizontal="center" wrapText="1"/>
    </xf>
    <xf numFmtId="0" fontId="6" fillId="0" borderId="0" xfId="0" applyFont="1" applyFill="1" applyBorder="1" applyAlignment="1">
      <alignment horizontal="center" wrapText="1"/>
    </xf>
    <xf numFmtId="0" fontId="6" fillId="0" borderId="0" xfId="0" applyFont="1" applyFill="1" applyBorder="1" applyAlignment="1" quotePrefix="1">
      <alignment horizontal="center" wrapText="1"/>
    </xf>
    <xf numFmtId="0" fontId="0" fillId="0" borderId="0" xfId="0" applyBorder="1" applyAlignment="1">
      <alignment/>
    </xf>
    <xf numFmtId="165" fontId="0" fillId="0" borderId="0" xfId="19" applyNumberFormat="1" applyAlignment="1">
      <alignment/>
    </xf>
    <xf numFmtId="0" fontId="7" fillId="7" borderId="0" xfId="0" applyFont="1" applyFill="1" applyAlignment="1">
      <alignment horizontal="center" wrapText="1"/>
    </xf>
    <xf numFmtId="44" fontId="0" fillId="0" borderId="0" xfId="17" applyFont="1" applyAlignment="1">
      <alignment horizontal="center"/>
    </xf>
    <xf numFmtId="164" fontId="0" fillId="0" borderId="0" xfId="0" applyNumberFormat="1" applyFont="1" applyAlignment="1">
      <alignment horizontal="left" wrapText="1" indent="2"/>
    </xf>
    <xf numFmtId="164" fontId="0" fillId="0" borderId="0" xfId="0" applyNumberFormat="1" applyFont="1" applyAlignment="1">
      <alignment horizontal="left" wrapText="1" indent="5"/>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A116"/>
  <sheetViews>
    <sheetView tabSelected="1" workbookViewId="0" topLeftCell="A1">
      <pane xSplit="1" ySplit="18" topLeftCell="B90" activePane="bottomRight" state="frozen"/>
      <selection pane="topLeft" activeCell="A1" sqref="A1"/>
      <selection pane="topRight" activeCell="B1" sqref="B1"/>
      <selection pane="bottomLeft" activeCell="A19" sqref="A19"/>
      <selection pane="bottomRight" activeCell="W104" sqref="W103:X104"/>
    </sheetView>
  </sheetViews>
  <sheetFormatPr defaultColWidth="9.33203125" defaultRowHeight="12.75" outlineLevelRow="1"/>
  <cols>
    <col min="1" max="1" width="9.33203125" style="2" customWidth="1"/>
    <col min="2" max="2" width="9.66015625" style="10" bestFit="1" customWidth="1"/>
    <col min="3" max="3" width="5.66015625" style="10" bestFit="1" customWidth="1"/>
    <col min="4" max="4" width="6.5" style="10" bestFit="1" customWidth="1"/>
    <col min="5" max="5" width="6" style="10" bestFit="1" customWidth="1"/>
    <col min="6" max="6" width="5.83203125" style="10" bestFit="1" customWidth="1"/>
    <col min="7" max="8" width="6.33203125" style="10" bestFit="1" customWidth="1"/>
    <col min="9" max="9" width="6" style="10" bestFit="1" customWidth="1"/>
    <col min="10" max="10" width="5.66015625" style="10" bestFit="1" customWidth="1"/>
    <col min="11" max="11" width="7.83203125" style="10" bestFit="1" customWidth="1"/>
    <col min="12" max="12" width="6.33203125" style="10" bestFit="1" customWidth="1"/>
    <col min="13" max="13" width="5.83203125" style="10" bestFit="1" customWidth="1"/>
    <col min="14" max="15" width="6.66015625" style="10" bestFit="1" customWidth="1"/>
    <col min="16" max="16" width="6.16015625" style="10" bestFit="1" customWidth="1"/>
    <col min="17" max="17" width="10.16015625" style="10" bestFit="1" customWidth="1"/>
    <col min="18" max="18" width="10.83203125" style="10" bestFit="1" customWidth="1"/>
    <col min="19" max="19" width="10.83203125" style="9" customWidth="1"/>
    <col min="20" max="20" width="11" style="9" customWidth="1"/>
    <col min="21" max="21" width="11.33203125" style="11" customWidth="1"/>
    <col min="22" max="22" width="4.66015625" style="9" customWidth="1"/>
    <col min="23" max="16384" width="9.33203125" style="9" customWidth="1"/>
  </cols>
  <sheetData>
    <row r="1" spans="1:18" s="7" customFormat="1" ht="5.25" customHeight="1">
      <c r="A1" s="167"/>
      <c r="B1" s="168"/>
      <c r="C1" s="168"/>
      <c r="D1" s="168"/>
      <c r="E1" s="168"/>
      <c r="F1" s="168"/>
      <c r="G1" s="168"/>
      <c r="H1" s="168"/>
      <c r="I1" s="168"/>
      <c r="J1" s="168"/>
      <c r="K1" s="168"/>
      <c r="L1" s="168"/>
      <c r="M1" s="168"/>
      <c r="N1" s="168"/>
      <c r="O1" s="168"/>
      <c r="P1" s="168"/>
      <c r="Q1" s="168"/>
      <c r="R1" s="169"/>
    </row>
    <row r="2" spans="1:18" s="7" customFormat="1" ht="18.75">
      <c r="A2" s="178" t="s">
        <v>14</v>
      </c>
      <c r="B2" s="179"/>
      <c r="C2" s="179"/>
      <c r="D2" s="179"/>
      <c r="E2" s="179"/>
      <c r="F2" s="179"/>
      <c r="G2" s="179"/>
      <c r="H2" s="179"/>
      <c r="I2" s="179"/>
      <c r="J2" s="179"/>
      <c r="K2" s="179"/>
      <c r="L2" s="179"/>
      <c r="M2" s="179"/>
      <c r="N2" s="179"/>
      <c r="O2" s="179"/>
      <c r="P2" s="179"/>
      <c r="Q2" s="179"/>
      <c r="R2" s="180"/>
    </row>
    <row r="3" spans="1:18" s="7" customFormat="1" ht="18.75">
      <c r="A3" s="181" t="s">
        <v>13</v>
      </c>
      <c r="B3" s="182"/>
      <c r="C3" s="182"/>
      <c r="D3" s="182"/>
      <c r="E3" s="182"/>
      <c r="F3" s="182"/>
      <c r="G3" s="182"/>
      <c r="H3" s="182"/>
      <c r="I3" s="182"/>
      <c r="J3" s="182"/>
      <c r="K3" s="182"/>
      <c r="L3" s="182"/>
      <c r="M3" s="182"/>
      <c r="N3" s="182"/>
      <c r="O3" s="182"/>
      <c r="P3" s="182"/>
      <c r="Q3" s="182"/>
      <c r="R3" s="183"/>
    </row>
    <row r="4" spans="1:21" s="7" customFormat="1" ht="12.75" customHeight="1">
      <c r="A4" s="137"/>
      <c r="B4" s="128"/>
      <c r="C4" s="128"/>
      <c r="D4" s="128"/>
      <c r="E4" s="128"/>
      <c r="F4" s="128"/>
      <c r="G4" s="128"/>
      <c r="H4" s="128"/>
      <c r="I4" s="128"/>
      <c r="J4" s="128"/>
      <c r="K4" s="128"/>
      <c r="L4" s="128"/>
      <c r="M4" s="128"/>
      <c r="N4" s="128"/>
      <c r="O4" s="128"/>
      <c r="P4" s="128"/>
      <c r="Q4" s="128"/>
      <c r="R4" s="129"/>
      <c r="U4" s="8"/>
    </row>
    <row r="5" spans="1:18" s="127" customFormat="1" ht="13.5" customHeight="1">
      <c r="A5" s="181" t="s">
        <v>16</v>
      </c>
      <c r="B5" s="182"/>
      <c r="C5" s="182"/>
      <c r="D5" s="182"/>
      <c r="E5" s="182"/>
      <c r="F5" s="182"/>
      <c r="G5" s="182"/>
      <c r="H5" s="182"/>
      <c r="I5" s="182"/>
      <c r="J5" s="182"/>
      <c r="K5" s="182"/>
      <c r="L5" s="182"/>
      <c r="M5" s="182"/>
      <c r="N5" s="182"/>
      <c r="O5" s="182"/>
      <c r="P5" s="182"/>
      <c r="Q5" s="182"/>
      <c r="R5" s="183"/>
    </row>
    <row r="6" spans="1:21" s="127" customFormat="1" ht="15.75">
      <c r="A6" s="181" t="s">
        <v>15</v>
      </c>
      <c r="B6" s="182"/>
      <c r="C6" s="182"/>
      <c r="D6" s="182"/>
      <c r="E6" s="182"/>
      <c r="F6" s="182"/>
      <c r="G6" s="182"/>
      <c r="H6" s="182"/>
      <c r="I6" s="182"/>
      <c r="J6" s="182"/>
      <c r="K6" s="182"/>
      <c r="L6" s="182"/>
      <c r="M6" s="182"/>
      <c r="N6" s="182"/>
      <c r="O6" s="182"/>
      <c r="P6" s="182"/>
      <c r="Q6" s="182"/>
      <c r="R6" s="183"/>
      <c r="U6" s="130"/>
    </row>
    <row r="7" spans="1:18" s="127" customFormat="1" ht="18.75" customHeight="1">
      <c r="A7" s="181" t="s">
        <v>47</v>
      </c>
      <c r="B7" s="182"/>
      <c r="C7" s="182"/>
      <c r="D7" s="182"/>
      <c r="E7" s="182"/>
      <c r="F7" s="182"/>
      <c r="G7" s="182"/>
      <c r="H7" s="182"/>
      <c r="I7" s="182"/>
      <c r="J7" s="182"/>
      <c r="K7" s="182"/>
      <c r="L7" s="182"/>
      <c r="M7" s="182"/>
      <c r="N7" s="182"/>
      <c r="O7" s="182"/>
      <c r="P7" s="182"/>
      <c r="Q7" s="182"/>
      <c r="R7" s="183"/>
    </row>
    <row r="8" spans="1:19" s="127" customFormat="1" ht="13.5" customHeight="1">
      <c r="A8" s="184" t="s">
        <v>17</v>
      </c>
      <c r="B8" s="185"/>
      <c r="C8" s="185"/>
      <c r="D8" s="185"/>
      <c r="E8" s="185"/>
      <c r="F8" s="185"/>
      <c r="G8" s="185"/>
      <c r="H8" s="185"/>
      <c r="I8" s="185"/>
      <c r="J8" s="185"/>
      <c r="K8" s="185"/>
      <c r="L8" s="185"/>
      <c r="M8" s="185"/>
      <c r="N8" s="185"/>
      <c r="O8" s="185"/>
      <c r="P8" s="185"/>
      <c r="Q8" s="185"/>
      <c r="R8" s="186"/>
      <c r="S8" s="131"/>
    </row>
    <row r="9" spans="1:21" s="5" customFormat="1" ht="12.75">
      <c r="A9" s="17"/>
      <c r="B9" s="18"/>
      <c r="C9" s="18"/>
      <c r="D9" s="18"/>
      <c r="E9" s="18"/>
      <c r="F9" s="18"/>
      <c r="G9" s="18"/>
      <c r="H9" s="18"/>
      <c r="I9" s="18"/>
      <c r="J9" s="18"/>
      <c r="K9" s="18"/>
      <c r="L9" s="18"/>
      <c r="M9" s="18"/>
      <c r="N9" s="172" t="s">
        <v>18</v>
      </c>
      <c r="O9" s="172"/>
      <c r="P9" s="15"/>
      <c r="Q9" s="15"/>
      <c r="R9" s="16"/>
      <c r="U9" s="6"/>
    </row>
    <row r="10" spans="1:21" s="5" customFormat="1" ht="12.75">
      <c r="A10" s="17"/>
      <c r="B10" s="18"/>
      <c r="C10" s="18"/>
      <c r="D10" s="18"/>
      <c r="E10" s="18"/>
      <c r="F10" s="18"/>
      <c r="G10" s="18"/>
      <c r="H10" s="18"/>
      <c r="I10" s="18"/>
      <c r="J10" s="18"/>
      <c r="K10" s="18"/>
      <c r="L10" s="18"/>
      <c r="M10" s="18"/>
      <c r="N10" s="69" t="s">
        <v>19</v>
      </c>
      <c r="O10" s="70" t="s">
        <v>20</v>
      </c>
      <c r="P10" s="101"/>
      <c r="Q10" s="173" t="s">
        <v>48</v>
      </c>
      <c r="R10" s="173"/>
      <c r="U10" s="6"/>
    </row>
    <row r="11" spans="1:21" s="5" customFormat="1" ht="12.75">
      <c r="A11" s="17" t="s">
        <v>21</v>
      </c>
      <c r="B11" s="50" t="s">
        <v>22</v>
      </c>
      <c r="C11" s="50" t="s">
        <v>23</v>
      </c>
      <c r="D11" s="50" t="s">
        <v>24</v>
      </c>
      <c r="E11" s="50" t="s">
        <v>25</v>
      </c>
      <c r="F11" s="50" t="s">
        <v>26</v>
      </c>
      <c r="G11" s="50" t="s">
        <v>27</v>
      </c>
      <c r="H11" s="50" t="s">
        <v>28</v>
      </c>
      <c r="I11" s="50" t="s">
        <v>29</v>
      </c>
      <c r="J11" s="50" t="s">
        <v>30</v>
      </c>
      <c r="K11" s="50" t="s">
        <v>31</v>
      </c>
      <c r="L11" s="50" t="s">
        <v>32</v>
      </c>
      <c r="M11" s="34" t="s">
        <v>33</v>
      </c>
      <c r="N11" s="69" t="s">
        <v>34</v>
      </c>
      <c r="O11" s="70" t="s">
        <v>34</v>
      </c>
      <c r="P11" s="101" t="s">
        <v>35</v>
      </c>
      <c r="Q11" s="101" t="s">
        <v>36</v>
      </c>
      <c r="R11" s="101" t="s">
        <v>37</v>
      </c>
      <c r="U11" s="6"/>
    </row>
    <row r="12" spans="1:18" ht="12.75" hidden="1" outlineLevel="1">
      <c r="A12" s="19">
        <v>1913</v>
      </c>
      <c r="B12" s="51">
        <v>9.8</v>
      </c>
      <c r="C12" s="51">
        <v>9.8</v>
      </c>
      <c r="D12" s="51">
        <v>9.8</v>
      </c>
      <c r="E12" s="51">
        <v>9.8</v>
      </c>
      <c r="F12" s="51">
        <v>9.7</v>
      </c>
      <c r="G12" s="51">
        <v>9.8</v>
      </c>
      <c r="H12" s="51">
        <v>9.9</v>
      </c>
      <c r="I12" s="51">
        <v>9.9</v>
      </c>
      <c r="J12" s="51">
        <v>10</v>
      </c>
      <c r="K12" s="51">
        <v>10</v>
      </c>
      <c r="L12" s="51">
        <v>10.1</v>
      </c>
      <c r="M12" s="35">
        <v>10</v>
      </c>
      <c r="N12" s="71">
        <f aca="true" t="shared" si="0" ref="N12:N75">IF(B12="","",AVERAGE(B12:G12))</f>
        <v>9.783333333333333</v>
      </c>
      <c r="O12" s="72">
        <f aca="true" t="shared" si="1" ref="O12:O75">IF(H12="","",AVERAGE(H12:M12))</f>
        <v>9.983333333333333</v>
      </c>
      <c r="P12" s="102">
        <f>IF(B12="","",AVERAGE(B12:M12))</f>
        <v>9.883333333333335</v>
      </c>
      <c r="Q12" s="102"/>
      <c r="R12" s="102"/>
    </row>
    <row r="13" spans="1:18" ht="12.75" hidden="1" outlineLevel="1">
      <c r="A13" s="31">
        <v>1914</v>
      </c>
      <c r="B13" s="52">
        <v>10</v>
      </c>
      <c r="C13" s="52">
        <v>9.9</v>
      </c>
      <c r="D13" s="52">
        <v>9.9</v>
      </c>
      <c r="E13" s="52">
        <v>9.8</v>
      </c>
      <c r="F13" s="52">
        <v>9.9</v>
      </c>
      <c r="G13" s="52">
        <v>9.9</v>
      </c>
      <c r="H13" s="52">
        <v>10</v>
      </c>
      <c r="I13" s="52">
        <v>10.2</v>
      </c>
      <c r="J13" s="52">
        <v>10.2</v>
      </c>
      <c r="K13" s="52">
        <v>10.1</v>
      </c>
      <c r="L13" s="52">
        <v>10.2</v>
      </c>
      <c r="M13" s="36">
        <v>10.1</v>
      </c>
      <c r="N13" s="73">
        <f t="shared" si="0"/>
        <v>9.899999999999999</v>
      </c>
      <c r="O13" s="74">
        <f t="shared" si="1"/>
        <v>10.133333333333335</v>
      </c>
      <c r="P13" s="103">
        <f aca="true" t="shared" si="2" ref="P13:P76">IF(B13="","",AVERAGE(B13:M13))</f>
        <v>10.016666666666666</v>
      </c>
      <c r="Q13" s="133">
        <f>IF(M13="","",(M13-M12)/M13)</f>
        <v>0.009900990099009866</v>
      </c>
      <c r="R13" s="133">
        <f>IF(P13="","",(P13-P12)/P13)</f>
        <v>0.013311148086522239</v>
      </c>
    </row>
    <row r="14" spans="1:18" ht="12.75" hidden="1" outlineLevel="1">
      <c r="A14" s="19">
        <v>1915</v>
      </c>
      <c r="B14" s="51">
        <v>10.1</v>
      </c>
      <c r="C14" s="51">
        <v>10</v>
      </c>
      <c r="D14" s="51">
        <v>9.9</v>
      </c>
      <c r="E14" s="51">
        <v>10</v>
      </c>
      <c r="F14" s="51">
        <v>10.1</v>
      </c>
      <c r="G14" s="51">
        <v>10.1</v>
      </c>
      <c r="H14" s="51">
        <v>10.1</v>
      </c>
      <c r="I14" s="51">
        <v>10.1</v>
      </c>
      <c r="J14" s="51">
        <v>10.1</v>
      </c>
      <c r="K14" s="51">
        <v>10.2</v>
      </c>
      <c r="L14" s="51">
        <v>10.3</v>
      </c>
      <c r="M14" s="35">
        <v>10.3</v>
      </c>
      <c r="N14" s="71">
        <f t="shared" si="0"/>
        <v>10.033333333333333</v>
      </c>
      <c r="O14" s="72">
        <f t="shared" si="1"/>
        <v>10.183333333333332</v>
      </c>
      <c r="P14" s="102">
        <f t="shared" si="2"/>
        <v>10.108333333333333</v>
      </c>
      <c r="Q14" s="134">
        <f>IF(M14="","",(M14-M13)/M14)</f>
        <v>0.019417475728155442</v>
      </c>
      <c r="R14" s="134">
        <f>IF(P14="","",(P14-P13)/P14)</f>
        <v>0.009068425391591108</v>
      </c>
    </row>
    <row r="15" spans="1:18" ht="12.75" hidden="1" outlineLevel="1">
      <c r="A15" s="19">
        <v>1916</v>
      </c>
      <c r="B15" s="51">
        <v>10.4</v>
      </c>
      <c r="C15" s="51">
        <v>10.4</v>
      </c>
      <c r="D15" s="51">
        <v>10.5</v>
      </c>
      <c r="E15" s="51">
        <v>10.6</v>
      </c>
      <c r="F15" s="51">
        <v>10.7</v>
      </c>
      <c r="G15" s="51">
        <v>10.8</v>
      </c>
      <c r="H15" s="51">
        <v>10.8</v>
      </c>
      <c r="I15" s="51">
        <v>10.9</v>
      </c>
      <c r="J15" s="51">
        <v>11.1</v>
      </c>
      <c r="K15" s="51">
        <v>11.3</v>
      </c>
      <c r="L15" s="51">
        <v>11.5</v>
      </c>
      <c r="M15" s="35">
        <v>11.6</v>
      </c>
      <c r="N15" s="71">
        <f t="shared" si="0"/>
        <v>10.566666666666665</v>
      </c>
      <c r="O15" s="72">
        <f t="shared" si="1"/>
        <v>11.200000000000001</v>
      </c>
      <c r="P15" s="102">
        <f t="shared" si="2"/>
        <v>10.883333333333333</v>
      </c>
      <c r="Q15" s="134">
        <f>IF(M15="","",(M15-M14)/M15)</f>
        <v>0.11206896551724128</v>
      </c>
      <c r="R15" s="134">
        <f>IF(P15="","",(P15-P14)/P15)</f>
        <v>0.07120980091883618</v>
      </c>
    </row>
    <row r="16" spans="1:18" ht="12.75" hidden="1" outlineLevel="1">
      <c r="A16" s="19">
        <v>1917</v>
      </c>
      <c r="B16" s="51">
        <v>11.7</v>
      </c>
      <c r="C16" s="51">
        <v>12</v>
      </c>
      <c r="D16" s="51">
        <v>12</v>
      </c>
      <c r="E16" s="51">
        <v>12.6</v>
      </c>
      <c r="F16" s="51">
        <v>12.8</v>
      </c>
      <c r="G16" s="51">
        <v>13</v>
      </c>
      <c r="H16" s="51">
        <v>12.8</v>
      </c>
      <c r="I16" s="51">
        <v>13</v>
      </c>
      <c r="J16" s="51">
        <v>13.3</v>
      </c>
      <c r="K16" s="51">
        <v>13.5</v>
      </c>
      <c r="L16" s="51">
        <v>13.5</v>
      </c>
      <c r="M16" s="35">
        <v>13.7</v>
      </c>
      <c r="N16" s="71">
        <f t="shared" si="0"/>
        <v>12.350000000000001</v>
      </c>
      <c r="O16" s="72">
        <f t="shared" si="1"/>
        <v>13.299999999999999</v>
      </c>
      <c r="P16" s="102">
        <f t="shared" si="2"/>
        <v>12.824999999999998</v>
      </c>
      <c r="Q16" s="134">
        <f>IF(M16="","",(M16-M15)/M16)</f>
        <v>0.1532846715328467</v>
      </c>
      <c r="R16" s="134">
        <f>IF(P16="","",(P16-P15)/P16)</f>
        <v>0.15139701104613373</v>
      </c>
    </row>
    <row r="17" spans="1:18" ht="12.75" hidden="1" outlineLevel="1">
      <c r="A17" s="19">
        <v>1918</v>
      </c>
      <c r="B17" s="51">
        <v>14</v>
      </c>
      <c r="C17" s="51">
        <v>14.1</v>
      </c>
      <c r="D17" s="51">
        <v>14</v>
      </c>
      <c r="E17" s="51">
        <v>14.2</v>
      </c>
      <c r="F17" s="51">
        <v>14.5</v>
      </c>
      <c r="G17" s="51">
        <v>14.7</v>
      </c>
      <c r="H17" s="51">
        <v>15.1</v>
      </c>
      <c r="I17" s="51">
        <v>15.4</v>
      </c>
      <c r="J17" s="51">
        <v>15.7</v>
      </c>
      <c r="K17" s="51">
        <v>16</v>
      </c>
      <c r="L17" s="51">
        <v>16.3</v>
      </c>
      <c r="M17" s="35">
        <v>16.5</v>
      </c>
      <c r="N17" s="71">
        <f t="shared" si="0"/>
        <v>14.25</v>
      </c>
      <c r="O17" s="72">
        <f t="shared" si="1"/>
        <v>15.833333333333334</v>
      </c>
      <c r="P17" s="102">
        <f t="shared" si="2"/>
        <v>15.041666666666666</v>
      </c>
      <c r="Q17" s="134">
        <f>IF(M17="","",(M17-M16)/M17)</f>
        <v>0.16969696969696973</v>
      </c>
      <c r="R17" s="134">
        <f>IF(P17="","",(P17-P16)/P17)</f>
        <v>0.1473684210526317</v>
      </c>
    </row>
    <row r="18" spans="1:18" ht="12.75" hidden="1" outlineLevel="1">
      <c r="A18" s="19">
        <v>1919</v>
      </c>
      <c r="B18" s="51">
        <v>16.5</v>
      </c>
      <c r="C18" s="51">
        <v>16.2</v>
      </c>
      <c r="D18" s="51">
        <v>16.4</v>
      </c>
      <c r="E18" s="51">
        <v>16.7</v>
      </c>
      <c r="F18" s="51">
        <v>16.9</v>
      </c>
      <c r="G18" s="51">
        <v>16.9</v>
      </c>
      <c r="H18" s="51">
        <v>17.4</v>
      </c>
      <c r="I18" s="51">
        <v>17.7</v>
      </c>
      <c r="J18" s="51">
        <v>17.8</v>
      </c>
      <c r="K18" s="51">
        <v>18.1</v>
      </c>
      <c r="L18" s="51">
        <v>18.5</v>
      </c>
      <c r="M18" s="35">
        <v>18.9</v>
      </c>
      <c r="N18" s="71">
        <f t="shared" si="0"/>
        <v>16.599999999999998</v>
      </c>
      <c r="O18" s="72">
        <f t="shared" si="1"/>
        <v>18.066666666666666</v>
      </c>
      <c r="P18" s="102">
        <f t="shared" si="2"/>
        <v>17.333333333333332</v>
      </c>
      <c r="Q18" s="134">
        <f>IF(M18="","",(M18-M17)/M18)</f>
        <v>0.12698412698412692</v>
      </c>
      <c r="R18" s="134">
        <f>IF(P18="","",(P18-P17)/P18)</f>
        <v>0.13221153846153844</v>
      </c>
    </row>
    <row r="19" spans="1:21" ht="13.5" collapsed="1" thickBot="1">
      <c r="A19" s="24">
        <v>1920</v>
      </c>
      <c r="B19" s="53">
        <v>19.3</v>
      </c>
      <c r="C19" s="53">
        <v>19.5</v>
      </c>
      <c r="D19" s="53">
        <v>19.7</v>
      </c>
      <c r="E19" s="53">
        <v>20.3</v>
      </c>
      <c r="F19" s="53">
        <v>20.6</v>
      </c>
      <c r="G19" s="53">
        <v>20.9</v>
      </c>
      <c r="H19" s="53">
        <v>20.8</v>
      </c>
      <c r="I19" s="53">
        <v>20.3</v>
      </c>
      <c r="J19" s="53">
        <v>20</v>
      </c>
      <c r="K19" s="53">
        <v>19.9</v>
      </c>
      <c r="L19" s="53">
        <v>19.8</v>
      </c>
      <c r="M19" s="37">
        <v>19.4</v>
      </c>
      <c r="N19" s="75">
        <f t="shared" si="0"/>
        <v>20.05</v>
      </c>
      <c r="O19" s="76">
        <f t="shared" si="1"/>
        <v>20.03333333333333</v>
      </c>
      <c r="P19" s="104">
        <f t="shared" si="2"/>
        <v>20.04166666666667</v>
      </c>
      <c r="Q19" s="139">
        <f aca="true" t="shared" si="3" ref="Q19:Q82">IF(M19="","",(M19-M18)/M18)</f>
        <v>0.026455026455026457</v>
      </c>
      <c r="R19" s="139">
        <f aca="true" t="shared" si="4" ref="R19:R82">IF(P19="","",(P19-P18)/P18)</f>
        <v>0.15625000000000036</v>
      </c>
      <c r="U19" s="197"/>
    </row>
    <row r="20" spans="1:18" ht="12.75" hidden="1" outlineLevel="1">
      <c r="A20" s="19">
        <v>1921</v>
      </c>
      <c r="B20" s="51">
        <v>19</v>
      </c>
      <c r="C20" s="51">
        <v>18.4</v>
      </c>
      <c r="D20" s="51">
        <v>18.3</v>
      </c>
      <c r="E20" s="51">
        <v>18.1</v>
      </c>
      <c r="F20" s="51">
        <v>17.7</v>
      </c>
      <c r="G20" s="51">
        <v>17.6</v>
      </c>
      <c r="H20" s="51">
        <v>17.7</v>
      </c>
      <c r="I20" s="51">
        <v>17.7</v>
      </c>
      <c r="J20" s="51">
        <v>17.5</v>
      </c>
      <c r="K20" s="51">
        <v>17.5</v>
      </c>
      <c r="L20" s="51">
        <v>17.4</v>
      </c>
      <c r="M20" s="35">
        <v>17.3</v>
      </c>
      <c r="N20" s="71">
        <f t="shared" si="0"/>
        <v>18.183333333333337</v>
      </c>
      <c r="O20" s="72">
        <f t="shared" si="1"/>
        <v>17.51666666666667</v>
      </c>
      <c r="P20" s="102">
        <f t="shared" si="2"/>
        <v>17.850000000000005</v>
      </c>
      <c r="Q20" s="140">
        <f t="shared" si="3"/>
        <v>-0.10824742268041226</v>
      </c>
      <c r="R20" s="140">
        <f t="shared" si="4"/>
        <v>-0.10935550935550932</v>
      </c>
    </row>
    <row r="21" spans="1:18" ht="12.75" hidden="1" outlineLevel="1">
      <c r="A21" s="19">
        <v>1922</v>
      </c>
      <c r="B21" s="51">
        <v>16.9</v>
      </c>
      <c r="C21" s="51">
        <v>16.9</v>
      </c>
      <c r="D21" s="51">
        <v>16.7</v>
      </c>
      <c r="E21" s="51">
        <v>16.7</v>
      </c>
      <c r="F21" s="51">
        <v>16.7</v>
      </c>
      <c r="G21" s="51">
        <v>16.7</v>
      </c>
      <c r="H21" s="51">
        <v>16.8</v>
      </c>
      <c r="I21" s="51">
        <v>16.6</v>
      </c>
      <c r="J21" s="51">
        <v>16.6</v>
      </c>
      <c r="K21" s="51">
        <v>16.7</v>
      </c>
      <c r="L21" s="51">
        <v>16.8</v>
      </c>
      <c r="M21" s="35">
        <v>16.9</v>
      </c>
      <c r="N21" s="71">
        <f t="shared" si="0"/>
        <v>16.76666666666667</v>
      </c>
      <c r="O21" s="72">
        <f t="shared" si="1"/>
        <v>16.733333333333334</v>
      </c>
      <c r="P21" s="102">
        <f t="shared" si="2"/>
        <v>16.75</v>
      </c>
      <c r="Q21" s="140">
        <f t="shared" si="3"/>
        <v>-0.023121387283237118</v>
      </c>
      <c r="R21" s="140">
        <f t="shared" si="4"/>
        <v>-0.06162464985994424</v>
      </c>
    </row>
    <row r="22" spans="1:18" ht="12.75" hidden="1" outlineLevel="1">
      <c r="A22" s="19">
        <v>1923</v>
      </c>
      <c r="B22" s="51">
        <v>16.8</v>
      </c>
      <c r="C22" s="51">
        <v>16.8</v>
      </c>
      <c r="D22" s="51">
        <v>16.8</v>
      </c>
      <c r="E22" s="51">
        <v>16.9</v>
      </c>
      <c r="F22" s="51">
        <v>16.9</v>
      </c>
      <c r="G22" s="51">
        <v>17</v>
      </c>
      <c r="H22" s="51">
        <v>17.2</v>
      </c>
      <c r="I22" s="51">
        <v>17.1</v>
      </c>
      <c r="J22" s="51">
        <v>17.2</v>
      </c>
      <c r="K22" s="51">
        <v>17.3</v>
      </c>
      <c r="L22" s="51">
        <v>17.3</v>
      </c>
      <c r="M22" s="35">
        <v>17.3</v>
      </c>
      <c r="N22" s="71">
        <f t="shared" si="0"/>
        <v>16.86666666666667</v>
      </c>
      <c r="O22" s="72">
        <f t="shared" si="1"/>
        <v>17.23333333333333</v>
      </c>
      <c r="P22" s="102">
        <f t="shared" si="2"/>
        <v>17.050000000000004</v>
      </c>
      <c r="Q22" s="140">
        <f t="shared" si="3"/>
        <v>0.023668639053254566</v>
      </c>
      <c r="R22" s="140">
        <f t="shared" si="4"/>
        <v>0.017910447761194284</v>
      </c>
    </row>
    <row r="23" spans="1:18" ht="12.75" hidden="1" outlineLevel="1">
      <c r="A23" s="31">
        <v>1924</v>
      </c>
      <c r="B23" s="52">
        <v>17.3</v>
      </c>
      <c r="C23" s="52">
        <v>17.2</v>
      </c>
      <c r="D23" s="52">
        <v>17.1</v>
      </c>
      <c r="E23" s="52">
        <v>17</v>
      </c>
      <c r="F23" s="52">
        <v>17</v>
      </c>
      <c r="G23" s="52">
        <v>17</v>
      </c>
      <c r="H23" s="52">
        <v>17.1</v>
      </c>
      <c r="I23" s="52">
        <v>17</v>
      </c>
      <c r="J23" s="52">
        <v>17.1</v>
      </c>
      <c r="K23" s="52">
        <v>17.2</v>
      </c>
      <c r="L23" s="52">
        <v>17.2</v>
      </c>
      <c r="M23" s="36">
        <v>17.3</v>
      </c>
      <c r="N23" s="73">
        <f t="shared" si="0"/>
        <v>17.099999999999998</v>
      </c>
      <c r="O23" s="74">
        <f t="shared" si="1"/>
        <v>17.150000000000002</v>
      </c>
      <c r="P23" s="103">
        <f t="shared" si="2"/>
        <v>17.124999999999996</v>
      </c>
      <c r="Q23" s="141">
        <f t="shared" si="3"/>
        <v>0</v>
      </c>
      <c r="R23" s="141">
        <f t="shared" si="4"/>
        <v>0.0043988269794716815</v>
      </c>
    </row>
    <row r="24" spans="1:18" ht="12.75" hidden="1" outlineLevel="1">
      <c r="A24" s="19">
        <v>1925</v>
      </c>
      <c r="B24" s="51">
        <v>17.3</v>
      </c>
      <c r="C24" s="51">
        <v>17.2</v>
      </c>
      <c r="D24" s="51">
        <v>17.3</v>
      </c>
      <c r="E24" s="51">
        <v>17.2</v>
      </c>
      <c r="F24" s="51">
        <v>17.3</v>
      </c>
      <c r="G24" s="51">
        <v>17.5</v>
      </c>
      <c r="H24" s="51">
        <v>17.7</v>
      </c>
      <c r="I24" s="51">
        <v>17.7</v>
      </c>
      <c r="J24" s="51">
        <v>17.7</v>
      </c>
      <c r="K24" s="51">
        <v>17.7</v>
      </c>
      <c r="L24" s="51">
        <v>18</v>
      </c>
      <c r="M24" s="35">
        <v>17.9</v>
      </c>
      <c r="N24" s="71">
        <f t="shared" si="0"/>
        <v>17.3</v>
      </c>
      <c r="O24" s="72">
        <f t="shared" si="1"/>
        <v>17.78333333333333</v>
      </c>
      <c r="P24" s="102">
        <f t="shared" si="2"/>
        <v>17.541666666666664</v>
      </c>
      <c r="Q24" s="140">
        <f t="shared" si="3"/>
        <v>0.03468208092485537</v>
      </c>
      <c r="R24" s="140">
        <f t="shared" si="4"/>
        <v>0.024330900243309077</v>
      </c>
    </row>
    <row r="25" spans="1:18" ht="12.75" hidden="1" outlineLevel="1">
      <c r="A25" s="19">
        <v>1926</v>
      </c>
      <c r="B25" s="51">
        <v>17.9</v>
      </c>
      <c r="C25" s="51">
        <v>17.9</v>
      </c>
      <c r="D25" s="51">
        <v>17.8</v>
      </c>
      <c r="E25" s="51">
        <v>17.9</v>
      </c>
      <c r="F25" s="51">
        <v>17.8</v>
      </c>
      <c r="G25" s="51">
        <v>17.7</v>
      </c>
      <c r="H25" s="51">
        <v>17.5</v>
      </c>
      <c r="I25" s="51">
        <v>17.4</v>
      </c>
      <c r="J25" s="51">
        <v>17.5</v>
      </c>
      <c r="K25" s="51">
        <v>17.6</v>
      </c>
      <c r="L25" s="51">
        <v>17.7</v>
      </c>
      <c r="M25" s="35">
        <v>17.7</v>
      </c>
      <c r="N25" s="71">
        <f t="shared" si="0"/>
        <v>17.833333333333332</v>
      </c>
      <c r="O25" s="72">
        <f t="shared" si="1"/>
        <v>17.566666666666666</v>
      </c>
      <c r="P25" s="102">
        <f t="shared" si="2"/>
        <v>17.7</v>
      </c>
      <c r="Q25" s="140">
        <f t="shared" si="3"/>
        <v>-0.01117318435754186</v>
      </c>
      <c r="R25" s="140">
        <f t="shared" si="4"/>
        <v>0.00902612826603335</v>
      </c>
    </row>
    <row r="26" spans="1:18" ht="12.75" hidden="1" outlineLevel="1">
      <c r="A26" s="19">
        <v>1927</v>
      </c>
      <c r="B26" s="51">
        <v>17.5</v>
      </c>
      <c r="C26" s="51">
        <v>17.4</v>
      </c>
      <c r="D26" s="51">
        <v>17.3</v>
      </c>
      <c r="E26" s="51">
        <v>17.3</v>
      </c>
      <c r="F26" s="51">
        <v>17.4</v>
      </c>
      <c r="G26" s="51">
        <v>17.6</v>
      </c>
      <c r="H26" s="51">
        <v>17.3</v>
      </c>
      <c r="I26" s="51">
        <v>17.2</v>
      </c>
      <c r="J26" s="51">
        <v>17.3</v>
      </c>
      <c r="K26" s="51">
        <v>17.4</v>
      </c>
      <c r="L26" s="51">
        <v>17.3</v>
      </c>
      <c r="M26" s="35">
        <v>17.3</v>
      </c>
      <c r="N26" s="71">
        <f t="shared" si="0"/>
        <v>17.416666666666668</v>
      </c>
      <c r="O26" s="72">
        <f t="shared" si="1"/>
        <v>17.299999999999997</v>
      </c>
      <c r="P26" s="102">
        <f t="shared" si="2"/>
        <v>17.358333333333338</v>
      </c>
      <c r="Q26" s="140">
        <f t="shared" si="3"/>
        <v>-0.022598870056497095</v>
      </c>
      <c r="R26" s="140">
        <f t="shared" si="4"/>
        <v>-0.019303201506591042</v>
      </c>
    </row>
    <row r="27" spans="1:18" ht="12.75" hidden="1" outlineLevel="1">
      <c r="A27" s="19">
        <v>1928</v>
      </c>
      <c r="B27" s="51">
        <v>17.3</v>
      </c>
      <c r="C27" s="51">
        <v>17.1</v>
      </c>
      <c r="D27" s="51">
        <v>17.1</v>
      </c>
      <c r="E27" s="51">
        <v>17.1</v>
      </c>
      <c r="F27" s="51">
        <v>17.2</v>
      </c>
      <c r="G27" s="51">
        <v>17.1</v>
      </c>
      <c r="H27" s="51">
        <v>17.1</v>
      </c>
      <c r="I27" s="51">
        <v>17.1</v>
      </c>
      <c r="J27" s="51">
        <v>17.3</v>
      </c>
      <c r="K27" s="51">
        <v>17.2</v>
      </c>
      <c r="L27" s="51">
        <v>17.2</v>
      </c>
      <c r="M27" s="35">
        <v>17.1</v>
      </c>
      <c r="N27" s="71">
        <f t="shared" si="0"/>
        <v>17.150000000000002</v>
      </c>
      <c r="O27" s="72">
        <f t="shared" si="1"/>
        <v>17.166666666666668</v>
      </c>
      <c r="P27" s="102">
        <f t="shared" si="2"/>
        <v>17.15833333333333</v>
      </c>
      <c r="Q27" s="140">
        <f t="shared" si="3"/>
        <v>-0.011560693641618455</v>
      </c>
      <c r="R27" s="140">
        <f t="shared" si="4"/>
        <v>-0.011521843494959558</v>
      </c>
    </row>
    <row r="28" spans="1:18" ht="13.5" hidden="1" outlineLevel="1" thickBot="1">
      <c r="A28" s="24">
        <v>1929</v>
      </c>
      <c r="B28" s="53">
        <v>17.1</v>
      </c>
      <c r="C28" s="53">
        <v>17.1</v>
      </c>
      <c r="D28" s="53">
        <v>17</v>
      </c>
      <c r="E28" s="53">
        <v>16.9</v>
      </c>
      <c r="F28" s="53">
        <v>17</v>
      </c>
      <c r="G28" s="53">
        <v>17.1</v>
      </c>
      <c r="H28" s="53">
        <v>17.3</v>
      </c>
      <c r="I28" s="53">
        <v>17.3</v>
      </c>
      <c r="J28" s="53">
        <v>17.3</v>
      </c>
      <c r="K28" s="53">
        <v>17.3</v>
      </c>
      <c r="L28" s="53">
        <v>17.3</v>
      </c>
      <c r="M28" s="37">
        <v>17.2</v>
      </c>
      <c r="N28" s="75">
        <f t="shared" si="0"/>
        <v>17.03333333333333</v>
      </c>
      <c r="O28" s="76">
        <f t="shared" si="1"/>
        <v>17.283333333333335</v>
      </c>
      <c r="P28" s="104">
        <f t="shared" si="2"/>
        <v>17.158333333333335</v>
      </c>
      <c r="Q28" s="139">
        <f t="shared" si="3"/>
        <v>0.005847953216374144</v>
      </c>
      <c r="R28" s="139">
        <f t="shared" si="4"/>
        <v>2.0705470687521134E-16</v>
      </c>
    </row>
    <row r="29" spans="1:18" ht="12.75" collapsed="1">
      <c r="A29" s="19">
        <v>1930</v>
      </c>
      <c r="B29" s="51">
        <v>17.1</v>
      </c>
      <c r="C29" s="51">
        <v>17</v>
      </c>
      <c r="D29" s="51">
        <v>16.9</v>
      </c>
      <c r="E29" s="51">
        <v>17</v>
      </c>
      <c r="F29" s="51">
        <v>16.9</v>
      </c>
      <c r="G29" s="51">
        <v>16.8</v>
      </c>
      <c r="H29" s="51">
        <v>16.6</v>
      </c>
      <c r="I29" s="51">
        <v>16.5</v>
      </c>
      <c r="J29" s="51">
        <v>16.6</v>
      </c>
      <c r="K29" s="51">
        <v>16.5</v>
      </c>
      <c r="L29" s="51">
        <v>16.4</v>
      </c>
      <c r="M29" s="35">
        <v>16.1</v>
      </c>
      <c r="N29" s="71">
        <f t="shared" si="0"/>
        <v>16.95</v>
      </c>
      <c r="O29" s="72">
        <f t="shared" si="1"/>
        <v>16.45</v>
      </c>
      <c r="P29" s="102">
        <f t="shared" si="2"/>
        <v>16.7</v>
      </c>
      <c r="Q29" s="140">
        <f t="shared" si="3"/>
        <v>-0.0639534883720929</v>
      </c>
      <c r="R29" s="140">
        <f t="shared" si="4"/>
        <v>-0.026711996114618882</v>
      </c>
    </row>
    <row r="30" spans="1:18" ht="12.75" hidden="1" outlineLevel="1">
      <c r="A30" s="19">
        <v>1931</v>
      </c>
      <c r="B30" s="51">
        <v>15.9</v>
      </c>
      <c r="C30" s="51">
        <v>15.7</v>
      </c>
      <c r="D30" s="51">
        <v>15.6</v>
      </c>
      <c r="E30" s="51">
        <v>15.5</v>
      </c>
      <c r="F30" s="51">
        <v>15.3</v>
      </c>
      <c r="G30" s="51">
        <v>15.1</v>
      </c>
      <c r="H30" s="51">
        <v>15.1</v>
      </c>
      <c r="I30" s="51">
        <v>15.1</v>
      </c>
      <c r="J30" s="51">
        <v>15</v>
      </c>
      <c r="K30" s="51">
        <v>14.9</v>
      </c>
      <c r="L30" s="51">
        <v>14.7</v>
      </c>
      <c r="M30" s="35">
        <v>14.6</v>
      </c>
      <c r="N30" s="71">
        <f t="shared" si="0"/>
        <v>15.516666666666666</v>
      </c>
      <c r="O30" s="72">
        <f t="shared" si="1"/>
        <v>14.899999999999999</v>
      </c>
      <c r="P30" s="102">
        <f t="shared" si="2"/>
        <v>15.20833333333333</v>
      </c>
      <c r="Q30" s="140">
        <f t="shared" si="3"/>
        <v>-0.09316770186335414</v>
      </c>
      <c r="R30" s="140">
        <f t="shared" si="4"/>
        <v>-0.08932135728542928</v>
      </c>
    </row>
    <row r="31" spans="1:18" ht="12.75" hidden="1" outlineLevel="1">
      <c r="A31" s="19">
        <v>1932</v>
      </c>
      <c r="B31" s="51">
        <v>14.3</v>
      </c>
      <c r="C31" s="51">
        <v>14.1</v>
      </c>
      <c r="D31" s="51">
        <v>14</v>
      </c>
      <c r="E31" s="51">
        <v>13.9</v>
      </c>
      <c r="F31" s="51">
        <v>13.7</v>
      </c>
      <c r="G31" s="51">
        <v>13.6</v>
      </c>
      <c r="H31" s="51">
        <v>13.6</v>
      </c>
      <c r="I31" s="51">
        <v>13.5</v>
      </c>
      <c r="J31" s="51">
        <v>13.4</v>
      </c>
      <c r="K31" s="51">
        <v>13.3</v>
      </c>
      <c r="L31" s="51">
        <v>13.2</v>
      </c>
      <c r="M31" s="35">
        <v>13.1</v>
      </c>
      <c r="N31" s="71">
        <f t="shared" si="0"/>
        <v>13.933333333333332</v>
      </c>
      <c r="O31" s="72">
        <f t="shared" si="1"/>
        <v>13.35</v>
      </c>
      <c r="P31" s="102">
        <f t="shared" si="2"/>
        <v>13.641666666666666</v>
      </c>
      <c r="Q31" s="140">
        <f t="shared" si="3"/>
        <v>-0.10273972602739727</v>
      </c>
      <c r="R31" s="140">
        <f t="shared" si="4"/>
        <v>-0.10301369863013687</v>
      </c>
    </row>
    <row r="32" spans="1:18" ht="12.75" hidden="1" outlineLevel="1">
      <c r="A32" s="19">
        <v>1933</v>
      </c>
      <c r="B32" s="51">
        <v>12.9</v>
      </c>
      <c r="C32" s="51">
        <v>12.7</v>
      </c>
      <c r="D32" s="51">
        <v>12.6</v>
      </c>
      <c r="E32" s="51">
        <v>12.6</v>
      </c>
      <c r="F32" s="51">
        <v>12.6</v>
      </c>
      <c r="G32" s="51">
        <v>12.7</v>
      </c>
      <c r="H32" s="51">
        <v>13.1</v>
      </c>
      <c r="I32" s="51">
        <v>13.2</v>
      </c>
      <c r="J32" s="51">
        <v>13.2</v>
      </c>
      <c r="K32" s="51">
        <v>13.2</v>
      </c>
      <c r="L32" s="51">
        <v>13.2</v>
      </c>
      <c r="M32" s="35">
        <v>13.2</v>
      </c>
      <c r="N32" s="71">
        <f t="shared" si="0"/>
        <v>12.683333333333335</v>
      </c>
      <c r="O32" s="72">
        <f t="shared" si="1"/>
        <v>13.183333333333335</v>
      </c>
      <c r="P32" s="102">
        <f t="shared" si="2"/>
        <v>12.933333333333332</v>
      </c>
      <c r="Q32" s="140">
        <f t="shared" si="3"/>
        <v>0.007633587786259515</v>
      </c>
      <c r="R32" s="140">
        <f t="shared" si="4"/>
        <v>-0.051924251679902306</v>
      </c>
    </row>
    <row r="33" spans="1:18" ht="12.75" hidden="1" outlineLevel="1">
      <c r="A33" s="31">
        <v>1934</v>
      </c>
      <c r="B33" s="52">
        <v>13.2</v>
      </c>
      <c r="C33" s="52">
        <v>13.3</v>
      </c>
      <c r="D33" s="52">
        <v>13.3</v>
      </c>
      <c r="E33" s="52">
        <v>13.3</v>
      </c>
      <c r="F33" s="52">
        <v>13.3</v>
      </c>
      <c r="G33" s="52">
        <v>13.4</v>
      </c>
      <c r="H33" s="52">
        <v>13.4</v>
      </c>
      <c r="I33" s="52">
        <v>13.4</v>
      </c>
      <c r="J33" s="52">
        <v>13.6</v>
      </c>
      <c r="K33" s="52">
        <v>13.5</v>
      </c>
      <c r="L33" s="52">
        <v>13.5</v>
      </c>
      <c r="M33" s="36">
        <v>13.4</v>
      </c>
      <c r="N33" s="73">
        <f t="shared" si="0"/>
        <v>13.299999999999999</v>
      </c>
      <c r="O33" s="74">
        <f t="shared" si="1"/>
        <v>13.466666666666669</v>
      </c>
      <c r="P33" s="103">
        <f t="shared" si="2"/>
        <v>13.383333333333333</v>
      </c>
      <c r="Q33" s="141">
        <f t="shared" si="3"/>
        <v>0.015151515151515233</v>
      </c>
      <c r="R33" s="141">
        <f t="shared" si="4"/>
        <v>0.034793814432989775</v>
      </c>
    </row>
    <row r="34" spans="1:18" ht="12.75" hidden="1" outlineLevel="1">
      <c r="A34" s="19">
        <v>1935</v>
      </c>
      <c r="B34" s="51">
        <v>13.6</v>
      </c>
      <c r="C34" s="51">
        <v>13.7</v>
      </c>
      <c r="D34" s="51">
        <v>13.7</v>
      </c>
      <c r="E34" s="51">
        <v>13.8</v>
      </c>
      <c r="F34" s="51">
        <v>13.8</v>
      </c>
      <c r="G34" s="51">
        <v>13.7</v>
      </c>
      <c r="H34" s="51">
        <v>13.7</v>
      </c>
      <c r="I34" s="51">
        <v>13.7</v>
      </c>
      <c r="J34" s="51">
        <v>13.7</v>
      </c>
      <c r="K34" s="51">
        <v>13.7</v>
      </c>
      <c r="L34" s="51">
        <v>13.8</v>
      </c>
      <c r="M34" s="35">
        <v>13.8</v>
      </c>
      <c r="N34" s="71">
        <f t="shared" si="0"/>
        <v>13.716666666666667</v>
      </c>
      <c r="O34" s="72">
        <f t="shared" si="1"/>
        <v>13.733333333333333</v>
      </c>
      <c r="P34" s="102">
        <f t="shared" si="2"/>
        <v>13.725000000000001</v>
      </c>
      <c r="Q34" s="140">
        <f t="shared" si="3"/>
        <v>0.029850746268656744</v>
      </c>
      <c r="R34" s="140">
        <f t="shared" si="4"/>
        <v>0.025529265255292796</v>
      </c>
    </row>
    <row r="35" spans="1:18" ht="12.75" hidden="1" outlineLevel="1">
      <c r="A35" s="19">
        <v>1936</v>
      </c>
      <c r="B35" s="51">
        <v>13.8</v>
      </c>
      <c r="C35" s="51">
        <v>13.8</v>
      </c>
      <c r="D35" s="51">
        <v>13.7</v>
      </c>
      <c r="E35" s="51">
        <v>13.7</v>
      </c>
      <c r="F35" s="51">
        <v>13.7</v>
      </c>
      <c r="G35" s="51">
        <v>13.8</v>
      </c>
      <c r="H35" s="51">
        <v>13.9</v>
      </c>
      <c r="I35" s="51">
        <v>14</v>
      </c>
      <c r="J35" s="51">
        <v>14</v>
      </c>
      <c r="K35" s="51">
        <v>14</v>
      </c>
      <c r="L35" s="51">
        <v>14</v>
      </c>
      <c r="M35" s="35">
        <v>14</v>
      </c>
      <c r="N35" s="71">
        <f t="shared" si="0"/>
        <v>13.75</v>
      </c>
      <c r="O35" s="72">
        <f t="shared" si="1"/>
        <v>13.983333333333334</v>
      </c>
      <c r="P35" s="102">
        <f t="shared" si="2"/>
        <v>13.866666666666667</v>
      </c>
      <c r="Q35" s="140">
        <f t="shared" si="3"/>
        <v>0.014492753623188354</v>
      </c>
      <c r="R35" s="140">
        <f t="shared" si="4"/>
        <v>0.010321797207043038</v>
      </c>
    </row>
    <row r="36" spans="1:18" ht="12.75" hidden="1" outlineLevel="1">
      <c r="A36" s="19">
        <v>1937</v>
      </c>
      <c r="B36" s="51">
        <v>14.1</v>
      </c>
      <c r="C36" s="51">
        <v>14.1</v>
      </c>
      <c r="D36" s="51">
        <v>14.2</v>
      </c>
      <c r="E36" s="51">
        <v>14.3</v>
      </c>
      <c r="F36" s="51">
        <v>14.4</v>
      </c>
      <c r="G36" s="51">
        <v>14.4</v>
      </c>
      <c r="H36" s="51">
        <v>14.5</v>
      </c>
      <c r="I36" s="51">
        <v>14.5</v>
      </c>
      <c r="J36" s="51">
        <v>14.6</v>
      </c>
      <c r="K36" s="51">
        <v>14.6</v>
      </c>
      <c r="L36" s="51">
        <v>14.5</v>
      </c>
      <c r="M36" s="35">
        <v>14.4</v>
      </c>
      <c r="N36" s="71">
        <f t="shared" si="0"/>
        <v>14.250000000000002</v>
      </c>
      <c r="O36" s="72">
        <f t="shared" si="1"/>
        <v>14.516666666666667</v>
      </c>
      <c r="P36" s="102">
        <f t="shared" si="2"/>
        <v>14.383333333333335</v>
      </c>
      <c r="Q36" s="140">
        <f t="shared" si="3"/>
        <v>0.0285714285714286</v>
      </c>
      <c r="R36" s="140">
        <f t="shared" si="4"/>
        <v>0.03725961538461545</v>
      </c>
    </row>
    <row r="37" spans="1:18" ht="12.75" hidden="1" outlineLevel="1">
      <c r="A37" s="19">
        <v>1938</v>
      </c>
      <c r="B37" s="51">
        <v>14.2</v>
      </c>
      <c r="C37" s="51">
        <v>14.1</v>
      </c>
      <c r="D37" s="51">
        <v>14.1</v>
      </c>
      <c r="E37" s="51">
        <v>14.2</v>
      </c>
      <c r="F37" s="51">
        <v>14.1</v>
      </c>
      <c r="G37" s="51">
        <v>14.1</v>
      </c>
      <c r="H37" s="51">
        <v>14.1</v>
      </c>
      <c r="I37" s="51">
        <v>14.1</v>
      </c>
      <c r="J37" s="51">
        <v>14.1</v>
      </c>
      <c r="K37" s="51">
        <v>14</v>
      </c>
      <c r="L37" s="51">
        <v>14</v>
      </c>
      <c r="M37" s="35">
        <v>14</v>
      </c>
      <c r="N37" s="71">
        <f t="shared" si="0"/>
        <v>14.133333333333331</v>
      </c>
      <c r="O37" s="72">
        <f t="shared" si="1"/>
        <v>14.049999999999999</v>
      </c>
      <c r="P37" s="102">
        <f t="shared" si="2"/>
        <v>14.091666666666663</v>
      </c>
      <c r="Q37" s="140">
        <f t="shared" si="3"/>
        <v>-0.0277777777777778</v>
      </c>
      <c r="R37" s="140">
        <f t="shared" si="4"/>
        <v>-0.020278099652375762</v>
      </c>
    </row>
    <row r="38" spans="1:18" ht="13.5" hidden="1" outlineLevel="1" thickBot="1">
      <c r="A38" s="24">
        <v>1939</v>
      </c>
      <c r="B38" s="53">
        <v>14</v>
      </c>
      <c r="C38" s="53">
        <v>13.9</v>
      </c>
      <c r="D38" s="53">
        <v>13.9</v>
      </c>
      <c r="E38" s="53">
        <v>13.8</v>
      </c>
      <c r="F38" s="53">
        <v>13.8</v>
      </c>
      <c r="G38" s="53">
        <v>13.8</v>
      </c>
      <c r="H38" s="53">
        <v>13.8</v>
      </c>
      <c r="I38" s="53">
        <v>13.8</v>
      </c>
      <c r="J38" s="53">
        <v>14.1</v>
      </c>
      <c r="K38" s="53">
        <v>14</v>
      </c>
      <c r="L38" s="53">
        <v>14</v>
      </c>
      <c r="M38" s="37">
        <v>14</v>
      </c>
      <c r="N38" s="75">
        <f t="shared" si="0"/>
        <v>13.866666666666665</v>
      </c>
      <c r="O38" s="76">
        <f t="shared" si="1"/>
        <v>13.950000000000001</v>
      </c>
      <c r="P38" s="104">
        <f t="shared" si="2"/>
        <v>13.908333333333331</v>
      </c>
      <c r="Q38" s="139">
        <f t="shared" si="3"/>
        <v>0</v>
      </c>
      <c r="R38" s="139">
        <f t="shared" si="4"/>
        <v>-0.013010053222944898</v>
      </c>
    </row>
    <row r="39" spans="1:18" ht="12.75" collapsed="1">
      <c r="A39" s="19">
        <v>1940</v>
      </c>
      <c r="B39" s="51">
        <v>13.9</v>
      </c>
      <c r="C39" s="51">
        <v>14</v>
      </c>
      <c r="D39" s="51">
        <v>14</v>
      </c>
      <c r="E39" s="51">
        <v>14</v>
      </c>
      <c r="F39" s="51">
        <v>14</v>
      </c>
      <c r="G39" s="51">
        <v>14.1</v>
      </c>
      <c r="H39" s="51">
        <v>14</v>
      </c>
      <c r="I39" s="51">
        <v>14</v>
      </c>
      <c r="J39" s="51">
        <v>14</v>
      </c>
      <c r="K39" s="51">
        <v>14</v>
      </c>
      <c r="L39" s="51">
        <v>14</v>
      </c>
      <c r="M39" s="35">
        <v>14.1</v>
      </c>
      <c r="N39" s="71">
        <f t="shared" si="0"/>
        <v>14</v>
      </c>
      <c r="O39" s="72">
        <f t="shared" si="1"/>
        <v>14.016666666666666</v>
      </c>
      <c r="P39" s="102">
        <f t="shared" si="2"/>
        <v>14.008333333333333</v>
      </c>
      <c r="Q39" s="140">
        <f t="shared" si="3"/>
        <v>0.0071428571428571175</v>
      </c>
      <c r="R39" s="140">
        <f t="shared" si="4"/>
        <v>0.007189934092270924</v>
      </c>
    </row>
    <row r="40" spans="1:18" ht="12.75" hidden="1" outlineLevel="1">
      <c r="A40" s="19">
        <v>1941</v>
      </c>
      <c r="B40" s="51">
        <v>14.1</v>
      </c>
      <c r="C40" s="51">
        <v>14.1</v>
      </c>
      <c r="D40" s="51">
        <v>14.2</v>
      </c>
      <c r="E40" s="51">
        <v>14.3</v>
      </c>
      <c r="F40" s="51">
        <v>14.4</v>
      </c>
      <c r="G40" s="51">
        <v>14.7</v>
      </c>
      <c r="H40" s="51">
        <v>14.7</v>
      </c>
      <c r="I40" s="51">
        <v>14.9</v>
      </c>
      <c r="J40" s="51">
        <v>15.1</v>
      </c>
      <c r="K40" s="51">
        <v>15.3</v>
      </c>
      <c r="L40" s="51">
        <v>15.4</v>
      </c>
      <c r="M40" s="35">
        <v>15.5</v>
      </c>
      <c r="N40" s="71">
        <f t="shared" si="0"/>
        <v>14.300000000000002</v>
      </c>
      <c r="O40" s="72">
        <f t="shared" si="1"/>
        <v>15.15</v>
      </c>
      <c r="P40" s="102">
        <f t="shared" si="2"/>
        <v>14.725000000000003</v>
      </c>
      <c r="Q40" s="140">
        <f t="shared" si="3"/>
        <v>0.099290780141844</v>
      </c>
      <c r="R40" s="140">
        <f t="shared" si="4"/>
        <v>0.051160023795360166</v>
      </c>
    </row>
    <row r="41" spans="1:18" ht="12.75" hidden="1" outlineLevel="1">
      <c r="A41" s="19">
        <v>1942</v>
      </c>
      <c r="B41" s="51">
        <v>15.7</v>
      </c>
      <c r="C41" s="51">
        <v>15.8</v>
      </c>
      <c r="D41" s="51">
        <v>16</v>
      </c>
      <c r="E41" s="51">
        <v>16.1</v>
      </c>
      <c r="F41" s="51">
        <v>16.3</v>
      </c>
      <c r="G41" s="51">
        <v>16.3</v>
      </c>
      <c r="H41" s="51">
        <v>16.4</v>
      </c>
      <c r="I41" s="51">
        <v>16.5</v>
      </c>
      <c r="J41" s="51">
        <v>16.5</v>
      </c>
      <c r="K41" s="51">
        <v>16.7</v>
      </c>
      <c r="L41" s="51">
        <v>16.8</v>
      </c>
      <c r="M41" s="35">
        <v>16.9</v>
      </c>
      <c r="N41" s="71">
        <f t="shared" si="0"/>
        <v>16.033333333333335</v>
      </c>
      <c r="O41" s="72">
        <f t="shared" si="1"/>
        <v>16.63333333333333</v>
      </c>
      <c r="P41" s="102">
        <f t="shared" si="2"/>
        <v>16.333333333333332</v>
      </c>
      <c r="Q41" s="140">
        <f t="shared" si="3"/>
        <v>0.0903225806451612</v>
      </c>
      <c r="R41" s="140">
        <f t="shared" si="4"/>
        <v>0.10922467458969974</v>
      </c>
    </row>
    <row r="42" spans="1:18" ht="12.75" hidden="1" outlineLevel="1">
      <c r="A42" s="19">
        <v>1943</v>
      </c>
      <c r="B42" s="51">
        <v>16.9</v>
      </c>
      <c r="C42" s="51">
        <v>16.9</v>
      </c>
      <c r="D42" s="51">
        <v>17.2</v>
      </c>
      <c r="E42" s="51">
        <v>17.4</v>
      </c>
      <c r="F42" s="51">
        <v>17.5</v>
      </c>
      <c r="G42" s="51">
        <v>17.5</v>
      </c>
      <c r="H42" s="51">
        <v>17.4</v>
      </c>
      <c r="I42" s="51">
        <v>17.3</v>
      </c>
      <c r="J42" s="51">
        <v>17.4</v>
      </c>
      <c r="K42" s="51">
        <v>17.4</v>
      </c>
      <c r="L42" s="51">
        <v>17.4</v>
      </c>
      <c r="M42" s="35">
        <v>17.4</v>
      </c>
      <c r="N42" s="71">
        <f t="shared" si="0"/>
        <v>17.233333333333334</v>
      </c>
      <c r="O42" s="72">
        <f t="shared" si="1"/>
        <v>17.383333333333336</v>
      </c>
      <c r="P42" s="102">
        <f t="shared" si="2"/>
        <v>17.308333333333337</v>
      </c>
      <c r="Q42" s="140">
        <f t="shared" si="3"/>
        <v>0.02958579881656805</v>
      </c>
      <c r="R42" s="140">
        <f t="shared" si="4"/>
        <v>0.059693877551020715</v>
      </c>
    </row>
    <row r="43" spans="1:18" ht="12.75" hidden="1" outlineLevel="1">
      <c r="A43" s="31">
        <v>1944</v>
      </c>
      <c r="B43" s="52">
        <v>17.4</v>
      </c>
      <c r="C43" s="52">
        <v>17.4</v>
      </c>
      <c r="D43" s="52">
        <v>17.4</v>
      </c>
      <c r="E43" s="52">
        <v>17.5</v>
      </c>
      <c r="F43" s="52">
        <v>17.5</v>
      </c>
      <c r="G43" s="52">
        <v>17.6</v>
      </c>
      <c r="H43" s="52">
        <v>17.7</v>
      </c>
      <c r="I43" s="52">
        <v>17.7</v>
      </c>
      <c r="J43" s="52">
        <v>17.7</v>
      </c>
      <c r="K43" s="52">
        <v>17.7</v>
      </c>
      <c r="L43" s="52">
        <v>17.7</v>
      </c>
      <c r="M43" s="36">
        <v>17.8</v>
      </c>
      <c r="N43" s="73">
        <f t="shared" si="0"/>
        <v>17.466666666666665</v>
      </c>
      <c r="O43" s="74">
        <f t="shared" si="1"/>
        <v>17.716666666666665</v>
      </c>
      <c r="P43" s="103">
        <f t="shared" si="2"/>
        <v>17.591666666666665</v>
      </c>
      <c r="Q43" s="141">
        <f t="shared" si="3"/>
        <v>0.02298850574712656</v>
      </c>
      <c r="R43" s="141">
        <f t="shared" si="4"/>
        <v>0.01636976408281143</v>
      </c>
    </row>
    <row r="44" spans="1:18" ht="12.75" hidden="1" outlineLevel="1">
      <c r="A44" s="19">
        <v>1945</v>
      </c>
      <c r="B44" s="51">
        <v>17.8</v>
      </c>
      <c r="C44" s="51">
        <v>17.8</v>
      </c>
      <c r="D44" s="51">
        <v>17.8</v>
      </c>
      <c r="E44" s="51">
        <v>17.8</v>
      </c>
      <c r="F44" s="51">
        <v>17.9</v>
      </c>
      <c r="G44" s="51">
        <v>18.1</v>
      </c>
      <c r="H44" s="51">
        <v>18.1</v>
      </c>
      <c r="I44" s="51">
        <v>18.1</v>
      </c>
      <c r="J44" s="51">
        <v>18.1</v>
      </c>
      <c r="K44" s="51">
        <v>18.1</v>
      </c>
      <c r="L44" s="51">
        <v>18.1</v>
      </c>
      <c r="M44" s="35">
        <v>18.2</v>
      </c>
      <c r="N44" s="71">
        <f t="shared" si="0"/>
        <v>17.866666666666664</v>
      </c>
      <c r="O44" s="72">
        <f t="shared" si="1"/>
        <v>18.116666666666667</v>
      </c>
      <c r="P44" s="102">
        <f t="shared" si="2"/>
        <v>17.991666666666664</v>
      </c>
      <c r="Q44" s="140">
        <f t="shared" si="3"/>
        <v>0.02247191011235947</v>
      </c>
      <c r="R44" s="140">
        <f t="shared" si="4"/>
        <v>0.022738038844149613</v>
      </c>
    </row>
    <row r="45" spans="1:18" ht="12.75" hidden="1" outlineLevel="1">
      <c r="A45" s="19">
        <v>1946</v>
      </c>
      <c r="B45" s="51">
        <v>18.2</v>
      </c>
      <c r="C45" s="51">
        <v>18.1</v>
      </c>
      <c r="D45" s="51">
        <v>18.3</v>
      </c>
      <c r="E45" s="51">
        <v>18.4</v>
      </c>
      <c r="F45" s="51">
        <v>18.5</v>
      </c>
      <c r="G45" s="51">
        <v>18.7</v>
      </c>
      <c r="H45" s="51">
        <v>19.8</v>
      </c>
      <c r="I45" s="51">
        <v>20.2</v>
      </c>
      <c r="J45" s="51">
        <v>20.4</v>
      </c>
      <c r="K45" s="51">
        <v>20.8</v>
      </c>
      <c r="L45" s="51">
        <v>21.3</v>
      </c>
      <c r="M45" s="35">
        <v>21.5</v>
      </c>
      <c r="N45" s="71">
        <f t="shared" si="0"/>
        <v>18.366666666666667</v>
      </c>
      <c r="O45" s="72">
        <f t="shared" si="1"/>
        <v>20.666666666666668</v>
      </c>
      <c r="P45" s="102">
        <f t="shared" si="2"/>
        <v>19.51666666666667</v>
      </c>
      <c r="Q45" s="140">
        <f t="shared" si="3"/>
        <v>0.18131868131868137</v>
      </c>
      <c r="R45" s="140">
        <f t="shared" si="4"/>
        <v>0.08476146364057467</v>
      </c>
    </row>
    <row r="46" spans="1:18" ht="12.75" hidden="1" outlineLevel="1">
      <c r="A46" s="19">
        <v>1947</v>
      </c>
      <c r="B46" s="51">
        <v>21.5</v>
      </c>
      <c r="C46" s="51">
        <v>21.5</v>
      </c>
      <c r="D46" s="51">
        <v>21.9</v>
      </c>
      <c r="E46" s="51">
        <v>21.9</v>
      </c>
      <c r="F46" s="51">
        <v>21.9</v>
      </c>
      <c r="G46" s="51">
        <v>22</v>
      </c>
      <c r="H46" s="51">
        <v>22.2</v>
      </c>
      <c r="I46" s="51">
        <v>22.5</v>
      </c>
      <c r="J46" s="51">
        <v>23</v>
      </c>
      <c r="K46" s="51">
        <v>23</v>
      </c>
      <c r="L46" s="51">
        <v>23.1</v>
      </c>
      <c r="M46" s="35">
        <v>23.4</v>
      </c>
      <c r="N46" s="71">
        <f t="shared" si="0"/>
        <v>21.783333333333335</v>
      </c>
      <c r="O46" s="72">
        <f t="shared" si="1"/>
        <v>22.86666666666667</v>
      </c>
      <c r="P46" s="102">
        <f t="shared" si="2"/>
        <v>22.325</v>
      </c>
      <c r="Q46" s="140">
        <f t="shared" si="3"/>
        <v>0.08837209302325574</v>
      </c>
      <c r="R46" s="140">
        <f t="shared" si="4"/>
        <v>0.1438941076003414</v>
      </c>
    </row>
    <row r="47" spans="1:18" ht="12.75" hidden="1" outlineLevel="1">
      <c r="A47" s="19">
        <v>1948</v>
      </c>
      <c r="B47" s="51">
        <v>23.7</v>
      </c>
      <c r="C47" s="51">
        <v>23.5</v>
      </c>
      <c r="D47" s="51">
        <v>23.4</v>
      </c>
      <c r="E47" s="51">
        <v>23.8</v>
      </c>
      <c r="F47" s="51">
        <v>23.9</v>
      </c>
      <c r="G47" s="51">
        <v>24.1</v>
      </c>
      <c r="H47" s="51">
        <v>24.4</v>
      </c>
      <c r="I47" s="51">
        <v>24.5</v>
      </c>
      <c r="J47" s="51">
        <v>24.5</v>
      </c>
      <c r="K47" s="51">
        <v>24.4</v>
      </c>
      <c r="L47" s="51">
        <v>24.2</v>
      </c>
      <c r="M47" s="35">
        <v>24.1</v>
      </c>
      <c r="N47" s="71">
        <f t="shared" si="0"/>
        <v>23.73333333333333</v>
      </c>
      <c r="O47" s="72">
        <f t="shared" si="1"/>
        <v>24.350000000000005</v>
      </c>
      <c r="P47" s="102">
        <f t="shared" si="2"/>
        <v>24.041666666666668</v>
      </c>
      <c r="Q47" s="140">
        <f t="shared" si="3"/>
        <v>0.029914529914530037</v>
      </c>
      <c r="R47" s="140">
        <f t="shared" si="4"/>
        <v>0.0768943635684958</v>
      </c>
    </row>
    <row r="48" spans="1:18" ht="13.5" hidden="1" outlineLevel="1" thickBot="1">
      <c r="A48" s="24">
        <v>1949</v>
      </c>
      <c r="B48" s="53">
        <v>24</v>
      </c>
      <c r="C48" s="53">
        <v>23.8</v>
      </c>
      <c r="D48" s="53">
        <v>23.8</v>
      </c>
      <c r="E48" s="53">
        <v>23.9</v>
      </c>
      <c r="F48" s="53">
        <v>23.8</v>
      </c>
      <c r="G48" s="53">
        <v>23.9</v>
      </c>
      <c r="H48" s="53">
        <v>23.7</v>
      </c>
      <c r="I48" s="53">
        <v>23.8</v>
      </c>
      <c r="J48" s="53">
        <v>23.9</v>
      </c>
      <c r="K48" s="53">
        <v>23.7</v>
      </c>
      <c r="L48" s="53">
        <v>23.8</v>
      </c>
      <c r="M48" s="37">
        <v>23.6</v>
      </c>
      <c r="N48" s="75">
        <f t="shared" si="0"/>
        <v>23.866666666666664</v>
      </c>
      <c r="O48" s="76">
        <f t="shared" si="1"/>
        <v>23.75</v>
      </c>
      <c r="P48" s="104">
        <f t="shared" si="2"/>
        <v>23.808333333333334</v>
      </c>
      <c r="Q48" s="139">
        <f t="shared" si="3"/>
        <v>-0.02074688796680498</v>
      </c>
      <c r="R48" s="139">
        <f t="shared" si="4"/>
        <v>-0.009705372616984441</v>
      </c>
    </row>
    <row r="49" spans="1:18" ht="12.75" collapsed="1">
      <c r="A49" s="19">
        <v>1950</v>
      </c>
      <c r="B49" s="51">
        <v>23.5</v>
      </c>
      <c r="C49" s="51">
        <v>23.5</v>
      </c>
      <c r="D49" s="51">
        <v>23.6</v>
      </c>
      <c r="E49" s="51">
        <v>23.6</v>
      </c>
      <c r="F49" s="51">
        <v>23.7</v>
      </c>
      <c r="G49" s="51">
        <v>23.8</v>
      </c>
      <c r="H49" s="51">
        <v>24.1</v>
      </c>
      <c r="I49" s="51">
        <v>24.3</v>
      </c>
      <c r="J49" s="51">
        <v>24.4</v>
      </c>
      <c r="K49" s="51">
        <v>24.6</v>
      </c>
      <c r="L49" s="51">
        <v>24.7</v>
      </c>
      <c r="M49" s="35">
        <v>25</v>
      </c>
      <c r="N49" s="71">
        <f t="shared" si="0"/>
        <v>23.616666666666664</v>
      </c>
      <c r="O49" s="72">
        <f t="shared" si="1"/>
        <v>24.51666666666667</v>
      </c>
      <c r="P49" s="102">
        <f t="shared" si="2"/>
        <v>24.066666666666666</v>
      </c>
      <c r="Q49" s="140">
        <f t="shared" si="3"/>
        <v>0.059322033898305024</v>
      </c>
      <c r="R49" s="140">
        <f t="shared" si="4"/>
        <v>0.010850542527126337</v>
      </c>
    </row>
    <row r="50" spans="1:18" ht="12.75" hidden="1" outlineLevel="1">
      <c r="A50" s="19">
        <v>1951</v>
      </c>
      <c r="B50" s="51">
        <v>25.4</v>
      </c>
      <c r="C50" s="51">
        <v>25.7</v>
      </c>
      <c r="D50" s="51">
        <v>25.8</v>
      </c>
      <c r="E50" s="51">
        <v>25.8</v>
      </c>
      <c r="F50" s="51">
        <v>25.9</v>
      </c>
      <c r="G50" s="51">
        <v>25.9</v>
      </c>
      <c r="H50" s="51">
        <v>25.9</v>
      </c>
      <c r="I50" s="51">
        <v>25.9</v>
      </c>
      <c r="J50" s="51">
        <v>26.1</v>
      </c>
      <c r="K50" s="51">
        <v>26.2</v>
      </c>
      <c r="L50" s="51">
        <v>26.4</v>
      </c>
      <c r="M50" s="35">
        <v>26.5</v>
      </c>
      <c r="N50" s="71">
        <f t="shared" si="0"/>
        <v>25.75</v>
      </c>
      <c r="O50" s="72">
        <f t="shared" si="1"/>
        <v>26.166666666666668</v>
      </c>
      <c r="P50" s="102">
        <f t="shared" si="2"/>
        <v>25.958333333333332</v>
      </c>
      <c r="Q50" s="140">
        <f t="shared" si="3"/>
        <v>0.06</v>
      </c>
      <c r="R50" s="140">
        <f t="shared" si="4"/>
        <v>0.07860110803324095</v>
      </c>
    </row>
    <row r="51" spans="1:18" ht="12.75" hidden="1" outlineLevel="1">
      <c r="A51" s="19">
        <v>1952</v>
      </c>
      <c r="B51" s="51">
        <v>26.5</v>
      </c>
      <c r="C51" s="51">
        <v>26.3</v>
      </c>
      <c r="D51" s="51">
        <v>26.3</v>
      </c>
      <c r="E51" s="51">
        <v>26.4</v>
      </c>
      <c r="F51" s="51">
        <v>26.4</v>
      </c>
      <c r="G51" s="51">
        <v>26.5</v>
      </c>
      <c r="H51" s="51">
        <v>26.7</v>
      </c>
      <c r="I51" s="51">
        <v>26.7</v>
      </c>
      <c r="J51" s="51">
        <v>26.7</v>
      </c>
      <c r="K51" s="51">
        <v>26.7</v>
      </c>
      <c r="L51" s="51">
        <v>26.7</v>
      </c>
      <c r="M51" s="35">
        <v>26.7</v>
      </c>
      <c r="N51" s="71">
        <f t="shared" si="0"/>
        <v>26.400000000000002</v>
      </c>
      <c r="O51" s="72">
        <f t="shared" si="1"/>
        <v>26.7</v>
      </c>
      <c r="P51" s="102">
        <f t="shared" si="2"/>
        <v>26.549999999999997</v>
      </c>
      <c r="Q51" s="140">
        <f t="shared" si="3"/>
        <v>0.007547169811320728</v>
      </c>
      <c r="R51" s="140">
        <f t="shared" si="4"/>
        <v>0.02279293739967891</v>
      </c>
    </row>
    <row r="52" spans="1:18" ht="12.75" hidden="1" outlineLevel="1">
      <c r="A52" s="19">
        <v>1953</v>
      </c>
      <c r="B52" s="51">
        <v>26.6</v>
      </c>
      <c r="C52" s="51">
        <v>26.5</v>
      </c>
      <c r="D52" s="51">
        <v>26.6</v>
      </c>
      <c r="E52" s="51">
        <v>26.6</v>
      </c>
      <c r="F52" s="51">
        <v>26.7</v>
      </c>
      <c r="G52" s="51">
        <v>26.8</v>
      </c>
      <c r="H52" s="51">
        <v>26.8</v>
      </c>
      <c r="I52" s="51">
        <v>26.9</v>
      </c>
      <c r="J52" s="51">
        <v>26.9</v>
      </c>
      <c r="K52" s="51">
        <v>27</v>
      </c>
      <c r="L52" s="51">
        <v>26.9</v>
      </c>
      <c r="M52" s="35">
        <v>26.9</v>
      </c>
      <c r="N52" s="71">
        <f t="shared" si="0"/>
        <v>26.633333333333336</v>
      </c>
      <c r="O52" s="72">
        <f t="shared" si="1"/>
        <v>26.900000000000002</v>
      </c>
      <c r="P52" s="102">
        <f t="shared" si="2"/>
        <v>26.766666666666666</v>
      </c>
      <c r="Q52" s="140">
        <f t="shared" si="3"/>
        <v>0.007490636704119823</v>
      </c>
      <c r="R52" s="140">
        <f t="shared" si="4"/>
        <v>0.008160703075957386</v>
      </c>
    </row>
    <row r="53" spans="1:18" ht="12.75" hidden="1" outlineLevel="1">
      <c r="A53" s="31">
        <v>1954</v>
      </c>
      <c r="B53" s="52">
        <v>26.9</v>
      </c>
      <c r="C53" s="52">
        <v>26.9</v>
      </c>
      <c r="D53" s="52">
        <v>26.9</v>
      </c>
      <c r="E53" s="52">
        <v>26.8</v>
      </c>
      <c r="F53" s="52">
        <v>26.9</v>
      </c>
      <c r="G53" s="52">
        <v>26.9</v>
      </c>
      <c r="H53" s="52">
        <v>26.9</v>
      </c>
      <c r="I53" s="52">
        <v>26.9</v>
      </c>
      <c r="J53" s="52">
        <v>26.8</v>
      </c>
      <c r="K53" s="52">
        <v>26.8</v>
      </c>
      <c r="L53" s="52">
        <v>26.8</v>
      </c>
      <c r="M53" s="36">
        <v>26.7</v>
      </c>
      <c r="N53" s="73">
        <f t="shared" si="0"/>
        <v>26.88333333333333</v>
      </c>
      <c r="O53" s="74">
        <f t="shared" si="1"/>
        <v>26.816666666666663</v>
      </c>
      <c r="P53" s="103">
        <f t="shared" si="2"/>
        <v>26.849999999999998</v>
      </c>
      <c r="Q53" s="141">
        <f t="shared" si="3"/>
        <v>-0.007434944237918189</v>
      </c>
      <c r="R53" s="141">
        <f t="shared" si="4"/>
        <v>0.0031133250311332064</v>
      </c>
    </row>
    <row r="54" spans="1:18" ht="12.75" hidden="1" outlineLevel="1">
      <c r="A54" s="19">
        <v>1955</v>
      </c>
      <c r="B54" s="51">
        <v>26.7</v>
      </c>
      <c r="C54" s="51">
        <v>26.7</v>
      </c>
      <c r="D54" s="51">
        <v>26.7</v>
      </c>
      <c r="E54" s="51">
        <v>26.7</v>
      </c>
      <c r="F54" s="51">
        <v>26.7</v>
      </c>
      <c r="G54" s="51">
        <v>26.7</v>
      </c>
      <c r="H54" s="51">
        <v>26.8</v>
      </c>
      <c r="I54" s="51">
        <v>26.8</v>
      </c>
      <c r="J54" s="51">
        <v>26.9</v>
      </c>
      <c r="K54" s="51">
        <v>26.9</v>
      </c>
      <c r="L54" s="51">
        <v>26.9</v>
      </c>
      <c r="M54" s="35">
        <v>26.8</v>
      </c>
      <c r="N54" s="71">
        <f t="shared" si="0"/>
        <v>26.7</v>
      </c>
      <c r="O54" s="72">
        <f t="shared" si="1"/>
        <v>26.850000000000005</v>
      </c>
      <c r="P54" s="102">
        <f t="shared" si="2"/>
        <v>26.775000000000002</v>
      </c>
      <c r="Q54" s="140">
        <f t="shared" si="3"/>
        <v>0.0037453183520599785</v>
      </c>
      <c r="R54" s="140">
        <f t="shared" si="4"/>
        <v>-0.0027932960893853162</v>
      </c>
    </row>
    <row r="55" spans="1:18" ht="12.75" hidden="1" outlineLevel="1">
      <c r="A55" s="19">
        <v>1956</v>
      </c>
      <c r="B55" s="51">
        <v>26.8</v>
      </c>
      <c r="C55" s="51">
        <v>26.8</v>
      </c>
      <c r="D55" s="51">
        <v>26.8</v>
      </c>
      <c r="E55" s="51">
        <v>26.9</v>
      </c>
      <c r="F55" s="51">
        <v>27</v>
      </c>
      <c r="G55" s="51">
        <v>27.2</v>
      </c>
      <c r="H55" s="51">
        <v>27.4</v>
      </c>
      <c r="I55" s="51">
        <v>27.3</v>
      </c>
      <c r="J55" s="51">
        <v>27.4</v>
      </c>
      <c r="K55" s="51">
        <v>27.5</v>
      </c>
      <c r="L55" s="51">
        <v>27.5</v>
      </c>
      <c r="M55" s="35">
        <v>27.6</v>
      </c>
      <c r="N55" s="71">
        <f t="shared" si="0"/>
        <v>26.916666666666668</v>
      </c>
      <c r="O55" s="72">
        <f t="shared" si="1"/>
        <v>27.45</v>
      </c>
      <c r="P55" s="102">
        <f t="shared" si="2"/>
        <v>27.183333333333337</v>
      </c>
      <c r="Q55" s="140">
        <f t="shared" si="3"/>
        <v>0.029850746268656744</v>
      </c>
      <c r="R55" s="140">
        <f t="shared" si="4"/>
        <v>0.015250544662309429</v>
      </c>
    </row>
    <row r="56" spans="1:18" ht="12.75" hidden="1" outlineLevel="1">
      <c r="A56" s="19">
        <v>1957</v>
      </c>
      <c r="B56" s="51">
        <v>27.6</v>
      </c>
      <c r="C56" s="51">
        <v>27.7</v>
      </c>
      <c r="D56" s="51">
        <v>27.8</v>
      </c>
      <c r="E56" s="51">
        <v>27.9</v>
      </c>
      <c r="F56" s="51">
        <v>28</v>
      </c>
      <c r="G56" s="51">
        <v>28.1</v>
      </c>
      <c r="H56" s="51">
        <v>28.3</v>
      </c>
      <c r="I56" s="51">
        <v>28.3</v>
      </c>
      <c r="J56" s="51">
        <v>28.3</v>
      </c>
      <c r="K56" s="51">
        <v>28.3</v>
      </c>
      <c r="L56" s="51">
        <v>28.4</v>
      </c>
      <c r="M56" s="35">
        <v>28.4</v>
      </c>
      <c r="N56" s="71">
        <f t="shared" si="0"/>
        <v>27.849999999999998</v>
      </c>
      <c r="O56" s="72">
        <f t="shared" si="1"/>
        <v>28.333333333333332</v>
      </c>
      <c r="P56" s="102">
        <f t="shared" si="2"/>
        <v>28.091666666666665</v>
      </c>
      <c r="Q56" s="140">
        <f t="shared" si="3"/>
        <v>0.028985507246376708</v>
      </c>
      <c r="R56" s="140">
        <f t="shared" si="4"/>
        <v>0.03341508277130574</v>
      </c>
    </row>
    <row r="57" spans="1:18" ht="12.75" hidden="1" outlineLevel="1">
      <c r="A57" s="19">
        <v>1958</v>
      </c>
      <c r="B57" s="51">
        <v>28.6</v>
      </c>
      <c r="C57" s="51">
        <v>28.6</v>
      </c>
      <c r="D57" s="51">
        <v>28.8</v>
      </c>
      <c r="E57" s="51">
        <v>28.9</v>
      </c>
      <c r="F57" s="51">
        <v>28.9</v>
      </c>
      <c r="G57" s="51">
        <v>28.9</v>
      </c>
      <c r="H57" s="51">
        <v>29</v>
      </c>
      <c r="I57" s="51">
        <v>28.9</v>
      </c>
      <c r="J57" s="51">
        <v>28.9</v>
      </c>
      <c r="K57" s="51">
        <v>28.9</v>
      </c>
      <c r="L57" s="51">
        <v>29</v>
      </c>
      <c r="M57" s="35">
        <v>28.9</v>
      </c>
      <c r="N57" s="71">
        <f t="shared" si="0"/>
        <v>28.783333333333335</v>
      </c>
      <c r="O57" s="72">
        <f t="shared" si="1"/>
        <v>28.933333333333334</v>
      </c>
      <c r="P57" s="102">
        <f t="shared" si="2"/>
        <v>28.85833333333333</v>
      </c>
      <c r="Q57" s="140">
        <f t="shared" si="3"/>
        <v>0.017605633802816902</v>
      </c>
      <c r="R57" s="140">
        <f t="shared" si="4"/>
        <v>0.027291604865025184</v>
      </c>
    </row>
    <row r="58" spans="1:18" ht="13.5" hidden="1" outlineLevel="1" thickBot="1">
      <c r="A58" s="24">
        <v>1959</v>
      </c>
      <c r="B58" s="53">
        <v>29</v>
      </c>
      <c r="C58" s="53">
        <v>28.9</v>
      </c>
      <c r="D58" s="53">
        <v>28.9</v>
      </c>
      <c r="E58" s="53">
        <v>29</v>
      </c>
      <c r="F58" s="53">
        <v>29</v>
      </c>
      <c r="G58" s="53">
        <v>29.1</v>
      </c>
      <c r="H58" s="53">
        <v>29.2</v>
      </c>
      <c r="I58" s="53">
        <v>29.2</v>
      </c>
      <c r="J58" s="53">
        <v>29.3</v>
      </c>
      <c r="K58" s="53">
        <v>29.4</v>
      </c>
      <c r="L58" s="53">
        <v>29.4</v>
      </c>
      <c r="M58" s="37">
        <v>29.4</v>
      </c>
      <c r="N58" s="75">
        <f t="shared" si="0"/>
        <v>28.983333333333334</v>
      </c>
      <c r="O58" s="76">
        <f t="shared" si="1"/>
        <v>29.316666666666666</v>
      </c>
      <c r="P58" s="104">
        <f t="shared" si="2"/>
        <v>29.14999999999999</v>
      </c>
      <c r="Q58" s="139">
        <f t="shared" si="3"/>
        <v>0.01730103806228374</v>
      </c>
      <c r="R58" s="139">
        <f t="shared" si="4"/>
        <v>0.0101068437770717</v>
      </c>
    </row>
    <row r="59" spans="1:18" ht="12.75" collapsed="1">
      <c r="A59" s="19">
        <v>1960</v>
      </c>
      <c r="B59" s="51">
        <v>29.3</v>
      </c>
      <c r="C59" s="51">
        <v>29.4</v>
      </c>
      <c r="D59" s="51">
        <v>29.4</v>
      </c>
      <c r="E59" s="51">
        <v>29.5</v>
      </c>
      <c r="F59" s="51">
        <v>29.5</v>
      </c>
      <c r="G59" s="51">
        <v>29.6</v>
      </c>
      <c r="H59" s="51">
        <v>29.6</v>
      </c>
      <c r="I59" s="51">
        <v>29.6</v>
      </c>
      <c r="J59" s="51">
        <v>29.6</v>
      </c>
      <c r="K59" s="51">
        <v>29.8</v>
      </c>
      <c r="L59" s="51">
        <v>29.8</v>
      </c>
      <c r="M59" s="35">
        <v>29.8</v>
      </c>
      <c r="N59" s="71">
        <f t="shared" si="0"/>
        <v>29.45</v>
      </c>
      <c r="O59" s="72">
        <f t="shared" si="1"/>
        <v>29.700000000000003</v>
      </c>
      <c r="P59" s="102">
        <f t="shared" si="2"/>
        <v>29.575000000000003</v>
      </c>
      <c r="Q59" s="140">
        <f t="shared" si="3"/>
        <v>0.01360544217687082</v>
      </c>
      <c r="R59" s="140">
        <f t="shared" si="4"/>
        <v>0.014579759862779125</v>
      </c>
    </row>
    <row r="60" spans="1:18" ht="12.75" hidden="1" outlineLevel="1">
      <c r="A60" s="19">
        <v>1961</v>
      </c>
      <c r="B60" s="51">
        <v>29.8</v>
      </c>
      <c r="C60" s="51">
        <v>29.8</v>
      </c>
      <c r="D60" s="51">
        <v>29.8</v>
      </c>
      <c r="E60" s="51">
        <v>29.8</v>
      </c>
      <c r="F60" s="51">
        <v>29.8</v>
      </c>
      <c r="G60" s="51">
        <v>29.8</v>
      </c>
      <c r="H60" s="51">
        <v>30</v>
      </c>
      <c r="I60" s="51">
        <v>29.9</v>
      </c>
      <c r="J60" s="51">
        <v>30</v>
      </c>
      <c r="K60" s="51">
        <v>30</v>
      </c>
      <c r="L60" s="51">
        <v>30</v>
      </c>
      <c r="M60" s="35">
        <v>30</v>
      </c>
      <c r="N60" s="71">
        <f t="shared" si="0"/>
        <v>29.8</v>
      </c>
      <c r="O60" s="72">
        <f t="shared" si="1"/>
        <v>29.983333333333334</v>
      </c>
      <c r="P60" s="102">
        <f t="shared" si="2"/>
        <v>29.89166666666667</v>
      </c>
      <c r="Q60" s="140">
        <f t="shared" si="3"/>
        <v>0.00671140939597313</v>
      </c>
      <c r="R60" s="140">
        <f t="shared" si="4"/>
        <v>0.010707241476472236</v>
      </c>
    </row>
    <row r="61" spans="1:18" ht="12.75" hidden="1" outlineLevel="1">
      <c r="A61" s="19">
        <v>1962</v>
      </c>
      <c r="B61" s="51">
        <v>30</v>
      </c>
      <c r="C61" s="51">
        <v>30.1</v>
      </c>
      <c r="D61" s="51">
        <v>30.1</v>
      </c>
      <c r="E61" s="51">
        <v>30.2</v>
      </c>
      <c r="F61" s="51">
        <v>30.2</v>
      </c>
      <c r="G61" s="51">
        <v>30.2</v>
      </c>
      <c r="H61" s="51">
        <v>30.3</v>
      </c>
      <c r="I61" s="51">
        <v>30.3</v>
      </c>
      <c r="J61" s="51">
        <v>30.4</v>
      </c>
      <c r="K61" s="51">
        <v>30.4</v>
      </c>
      <c r="L61" s="51">
        <v>30.4</v>
      </c>
      <c r="M61" s="35">
        <v>30.4</v>
      </c>
      <c r="N61" s="71">
        <f t="shared" si="0"/>
        <v>30.13333333333333</v>
      </c>
      <c r="O61" s="72">
        <f t="shared" si="1"/>
        <v>30.36666666666667</v>
      </c>
      <c r="P61" s="102">
        <f t="shared" si="2"/>
        <v>30.249999999999996</v>
      </c>
      <c r="Q61" s="140">
        <f t="shared" si="3"/>
        <v>0.013333333333333286</v>
      </c>
      <c r="R61" s="140">
        <f t="shared" si="4"/>
        <v>0.011987733482018193</v>
      </c>
    </row>
    <row r="62" spans="1:18" ht="12.75" hidden="1" outlineLevel="1">
      <c r="A62" s="19">
        <v>1963</v>
      </c>
      <c r="B62" s="51">
        <v>30.4</v>
      </c>
      <c r="C62" s="51">
        <v>30.4</v>
      </c>
      <c r="D62" s="51">
        <v>30.5</v>
      </c>
      <c r="E62" s="51">
        <v>30.5</v>
      </c>
      <c r="F62" s="51">
        <v>30.5</v>
      </c>
      <c r="G62" s="51">
        <v>30.6</v>
      </c>
      <c r="H62" s="51">
        <v>30.7</v>
      </c>
      <c r="I62" s="51">
        <v>30.7</v>
      </c>
      <c r="J62" s="51">
        <v>30.7</v>
      </c>
      <c r="K62" s="51">
        <v>30.8</v>
      </c>
      <c r="L62" s="51">
        <v>30.8</v>
      </c>
      <c r="M62" s="35">
        <v>30.9</v>
      </c>
      <c r="N62" s="71">
        <f t="shared" si="0"/>
        <v>30.483333333333334</v>
      </c>
      <c r="O62" s="72">
        <f t="shared" si="1"/>
        <v>30.766666666666666</v>
      </c>
      <c r="P62" s="102">
        <f t="shared" si="2"/>
        <v>30.625</v>
      </c>
      <c r="Q62" s="140">
        <f t="shared" si="3"/>
        <v>0.01644736842105263</v>
      </c>
      <c r="R62" s="140">
        <f t="shared" si="4"/>
        <v>0.012396694214876151</v>
      </c>
    </row>
    <row r="63" spans="1:18" ht="12.75" hidden="1" outlineLevel="1">
      <c r="A63" s="31">
        <v>1964</v>
      </c>
      <c r="B63" s="52">
        <v>30.9</v>
      </c>
      <c r="C63" s="52">
        <v>30.9</v>
      </c>
      <c r="D63" s="52">
        <v>30.9</v>
      </c>
      <c r="E63" s="52">
        <v>30.9</v>
      </c>
      <c r="F63" s="52">
        <v>30.9</v>
      </c>
      <c r="G63" s="52">
        <v>31</v>
      </c>
      <c r="H63" s="52">
        <v>31.1</v>
      </c>
      <c r="I63" s="52">
        <v>31</v>
      </c>
      <c r="J63" s="52">
        <v>31.1</v>
      </c>
      <c r="K63" s="52">
        <v>31.1</v>
      </c>
      <c r="L63" s="52">
        <v>31.2</v>
      </c>
      <c r="M63" s="36">
        <v>31.2</v>
      </c>
      <c r="N63" s="73">
        <f t="shared" si="0"/>
        <v>30.916666666666668</v>
      </c>
      <c r="O63" s="74">
        <f t="shared" si="1"/>
        <v>31.116666666666664</v>
      </c>
      <c r="P63" s="103">
        <f t="shared" si="2"/>
        <v>31.016666666666666</v>
      </c>
      <c r="Q63" s="141">
        <f t="shared" si="3"/>
        <v>0.009708737864077693</v>
      </c>
      <c r="R63" s="141">
        <f t="shared" si="4"/>
        <v>0.012789115646258472</v>
      </c>
    </row>
    <row r="64" spans="1:18" ht="12.75" hidden="1" outlineLevel="1">
      <c r="A64" s="19">
        <v>1965</v>
      </c>
      <c r="B64" s="51">
        <v>31.2</v>
      </c>
      <c r="C64" s="51">
        <v>31.2</v>
      </c>
      <c r="D64" s="51">
        <v>31.3</v>
      </c>
      <c r="E64" s="51">
        <v>31.4</v>
      </c>
      <c r="F64" s="51">
        <v>31.4</v>
      </c>
      <c r="G64" s="51">
        <v>31.6</v>
      </c>
      <c r="H64" s="51">
        <v>31.6</v>
      </c>
      <c r="I64" s="51">
        <v>31.6</v>
      </c>
      <c r="J64" s="51">
        <v>31.6</v>
      </c>
      <c r="K64" s="51">
        <v>31.7</v>
      </c>
      <c r="L64" s="51">
        <v>31.7</v>
      </c>
      <c r="M64" s="35">
        <v>31.8</v>
      </c>
      <c r="N64" s="71">
        <f t="shared" si="0"/>
        <v>31.349999999999998</v>
      </c>
      <c r="O64" s="72">
        <f t="shared" si="1"/>
        <v>31.66666666666667</v>
      </c>
      <c r="P64" s="102">
        <f t="shared" si="2"/>
        <v>31.50833333333333</v>
      </c>
      <c r="Q64" s="140">
        <f t="shared" si="3"/>
        <v>0.019230769230769277</v>
      </c>
      <c r="R64" s="140">
        <f t="shared" si="4"/>
        <v>0.01585169263836637</v>
      </c>
    </row>
    <row r="65" spans="1:18" ht="12.75" hidden="1" outlineLevel="1">
      <c r="A65" s="19">
        <v>1966</v>
      </c>
      <c r="B65" s="51">
        <v>31.8</v>
      </c>
      <c r="C65" s="51">
        <v>32</v>
      </c>
      <c r="D65" s="51">
        <v>32.1</v>
      </c>
      <c r="E65" s="51">
        <v>32.3</v>
      </c>
      <c r="F65" s="51">
        <v>32.3</v>
      </c>
      <c r="G65" s="51">
        <v>32.4</v>
      </c>
      <c r="H65" s="51">
        <v>32.5</v>
      </c>
      <c r="I65" s="51">
        <v>32.7</v>
      </c>
      <c r="J65" s="51">
        <v>32.7</v>
      </c>
      <c r="K65" s="51">
        <v>32.9</v>
      </c>
      <c r="L65" s="51">
        <v>32.9</v>
      </c>
      <c r="M65" s="35">
        <v>32.9</v>
      </c>
      <c r="N65" s="71">
        <f t="shared" si="0"/>
        <v>32.15</v>
      </c>
      <c r="O65" s="72">
        <f t="shared" si="1"/>
        <v>32.76666666666667</v>
      </c>
      <c r="P65" s="102">
        <f t="shared" si="2"/>
        <v>32.45833333333333</v>
      </c>
      <c r="Q65" s="140">
        <f t="shared" si="3"/>
        <v>0.03459119496855339</v>
      </c>
      <c r="R65" s="140">
        <f t="shared" si="4"/>
        <v>0.030150753768844202</v>
      </c>
    </row>
    <row r="66" spans="1:18" ht="12.75" hidden="1" outlineLevel="1">
      <c r="A66" s="19">
        <v>1967</v>
      </c>
      <c r="B66" s="51">
        <v>32.9</v>
      </c>
      <c r="C66" s="51">
        <v>32.9</v>
      </c>
      <c r="D66" s="51">
        <v>33</v>
      </c>
      <c r="E66" s="51">
        <v>33.1</v>
      </c>
      <c r="F66" s="51">
        <v>33.2</v>
      </c>
      <c r="G66" s="51">
        <v>33.3</v>
      </c>
      <c r="H66" s="51">
        <v>33.4</v>
      </c>
      <c r="I66" s="51">
        <v>33.5</v>
      </c>
      <c r="J66" s="51">
        <v>33.6</v>
      </c>
      <c r="K66" s="51">
        <v>33.7</v>
      </c>
      <c r="L66" s="51">
        <v>33.8</v>
      </c>
      <c r="M66" s="35">
        <v>33.9</v>
      </c>
      <c r="N66" s="71">
        <f t="shared" si="0"/>
        <v>33.06666666666667</v>
      </c>
      <c r="O66" s="72">
        <f t="shared" si="1"/>
        <v>33.65</v>
      </c>
      <c r="P66" s="102">
        <f t="shared" si="2"/>
        <v>33.35833333333334</v>
      </c>
      <c r="Q66" s="140">
        <f t="shared" si="3"/>
        <v>0.030395136778115502</v>
      </c>
      <c r="R66" s="140">
        <f t="shared" si="4"/>
        <v>0.027727856225931078</v>
      </c>
    </row>
    <row r="67" spans="1:18" ht="12.75" hidden="1" outlineLevel="1">
      <c r="A67" s="19">
        <v>1968</v>
      </c>
      <c r="B67" s="51">
        <v>34.1</v>
      </c>
      <c r="C67" s="51">
        <v>34.2</v>
      </c>
      <c r="D67" s="51">
        <v>34.3</v>
      </c>
      <c r="E67" s="51">
        <v>34.4</v>
      </c>
      <c r="F67" s="51">
        <v>34.5</v>
      </c>
      <c r="G67" s="51">
        <v>34.7</v>
      </c>
      <c r="H67" s="51">
        <v>34.9</v>
      </c>
      <c r="I67" s="51">
        <v>35</v>
      </c>
      <c r="J67" s="51">
        <v>35.1</v>
      </c>
      <c r="K67" s="51">
        <v>35.3</v>
      </c>
      <c r="L67" s="51">
        <v>35.4</v>
      </c>
      <c r="M67" s="35">
        <v>35.5</v>
      </c>
      <c r="N67" s="71">
        <f t="shared" si="0"/>
        <v>34.36666666666667</v>
      </c>
      <c r="O67" s="72">
        <f t="shared" si="1"/>
        <v>35.2</v>
      </c>
      <c r="P67" s="102">
        <f t="shared" si="2"/>
        <v>34.78333333333334</v>
      </c>
      <c r="Q67" s="140">
        <f t="shared" si="3"/>
        <v>0.04719764011799414</v>
      </c>
      <c r="R67" s="140">
        <f t="shared" si="4"/>
        <v>0.042717961528853265</v>
      </c>
    </row>
    <row r="68" spans="1:18" ht="13.5" hidden="1" outlineLevel="1" thickBot="1">
      <c r="A68" s="24">
        <v>1969</v>
      </c>
      <c r="B68" s="53">
        <v>35.6</v>
      </c>
      <c r="C68" s="53">
        <v>35.8</v>
      </c>
      <c r="D68" s="53">
        <v>36.1</v>
      </c>
      <c r="E68" s="53">
        <v>36.3</v>
      </c>
      <c r="F68" s="53">
        <v>36.4</v>
      </c>
      <c r="G68" s="53">
        <v>36.6</v>
      </c>
      <c r="H68" s="53">
        <v>36.8</v>
      </c>
      <c r="I68" s="53">
        <v>37</v>
      </c>
      <c r="J68" s="53">
        <v>37.1</v>
      </c>
      <c r="K68" s="53">
        <v>37.3</v>
      </c>
      <c r="L68" s="53">
        <v>37.5</v>
      </c>
      <c r="M68" s="37">
        <v>37.7</v>
      </c>
      <c r="N68" s="75">
        <f t="shared" si="0"/>
        <v>36.13333333333333</v>
      </c>
      <c r="O68" s="76">
        <f t="shared" si="1"/>
        <v>37.23333333333333</v>
      </c>
      <c r="P68" s="104">
        <f t="shared" si="2"/>
        <v>36.68333333333334</v>
      </c>
      <c r="Q68" s="139">
        <f t="shared" si="3"/>
        <v>0.06197183098591557</v>
      </c>
      <c r="R68" s="139">
        <f t="shared" si="4"/>
        <v>0.05462386200287489</v>
      </c>
    </row>
    <row r="69" spans="1:21" ht="12.75" collapsed="1">
      <c r="A69" s="20">
        <v>1970</v>
      </c>
      <c r="B69" s="54">
        <f>IF('Anchorage factor sheet'!B5=0,"",IF('USA All Cities'!B69="","",'USA All Cities'!B69-('All USA Factor Sheet'!B5-'Anchorage factor sheet'!B5)))</f>
        <v>40.583333333333336</v>
      </c>
      <c r="C69" s="54">
        <f>IF('Anchorage factor sheet'!C5=0,"",IF('USA All Cities'!C69="","",'USA All Cities'!C69-('All USA Factor Sheet'!C5-'Anchorage factor sheet'!C5)))</f>
        <v>40.78333333333334</v>
      </c>
      <c r="D69" s="54">
        <f>IF('Anchorage factor sheet'!D5=0,"",IF('USA All Cities'!D69="","",'USA All Cities'!D69-('All USA Factor Sheet'!D5-'Anchorage factor sheet'!D5)))</f>
        <v>40.98333333333334</v>
      </c>
      <c r="E69" s="54">
        <f>IF('Anchorage factor sheet'!E5=0,"",IF('USA All Cities'!E69="","",'USA All Cities'!E69-('All USA Factor Sheet'!E5-'Anchorage factor sheet'!E5)))</f>
        <v>41.28333333333334</v>
      </c>
      <c r="F69" s="54">
        <f>IF('Anchorage factor sheet'!F5=0,"",IF('USA All Cities'!F69="","",'USA All Cities'!F69-('All USA Factor Sheet'!F5-'Anchorage factor sheet'!F5)))</f>
        <v>41.38333333333334</v>
      </c>
      <c r="G69" s="54">
        <f>IF('Anchorage factor sheet'!G5=0,"",IF('USA All Cities'!G69="","",'USA All Cities'!G69-('All USA Factor Sheet'!G5-'Anchorage factor sheet'!G5)))</f>
        <v>41.583333333333336</v>
      </c>
      <c r="H69" s="54">
        <f>IF('Anchorage factor sheet'!H5=0,"",IF('USA All Cities'!H69="","",'USA All Cities'!H69-('All USA Factor Sheet'!H5-'Anchorage factor sheet'!H5)))</f>
        <v>40.766666666666666</v>
      </c>
      <c r="I69" s="54">
        <f>IF('Anchorage factor sheet'!I5=0,"",IF('USA All Cities'!I69="","",'USA All Cities'!I69-('All USA Factor Sheet'!I5-'Anchorage factor sheet'!I5)))</f>
        <v>40.766666666666666</v>
      </c>
      <c r="J69" s="54">
        <f>IF('Anchorage factor sheet'!J5=0,"",IF('USA All Cities'!J69="","",'USA All Cities'!J69-('All USA Factor Sheet'!J5-'Anchorage factor sheet'!J5)))</f>
        <v>40.96666666666667</v>
      </c>
      <c r="K69" s="54">
        <f>IF('Anchorage factor sheet'!K5=0,"",IF('USA All Cities'!K69="","",'USA All Cities'!K69-('All USA Factor Sheet'!K5-'Anchorage factor sheet'!K5)))</f>
        <v>41.166666666666664</v>
      </c>
      <c r="L69" s="54">
        <f>IF('Anchorage factor sheet'!L5=0,"",IF('USA All Cities'!L69="","",'USA All Cities'!L69-('All USA Factor Sheet'!L5-'Anchorage factor sheet'!L5)))</f>
        <v>41.36666666666667</v>
      </c>
      <c r="M69" s="38">
        <f>IF('Anchorage factor sheet'!M5=0,"",IF('USA All Cities'!M69="","",'USA All Cities'!M69-('All USA Factor Sheet'!M5-'Anchorage factor sheet'!M5)))</f>
        <v>41.56666666666666</v>
      </c>
      <c r="N69" s="77">
        <f t="shared" si="0"/>
        <v>41.10000000000001</v>
      </c>
      <c r="O69" s="78">
        <f t="shared" si="1"/>
        <v>41.1</v>
      </c>
      <c r="P69" s="105">
        <f t="shared" si="2"/>
        <v>41.1</v>
      </c>
      <c r="Q69" s="142">
        <f t="shared" si="3"/>
        <v>0.10256410256410238</v>
      </c>
      <c r="R69" s="142">
        <f t="shared" si="4"/>
        <v>0.12039981826442518</v>
      </c>
      <c r="U69" s="3" t="s">
        <v>38</v>
      </c>
    </row>
    <row r="70" spans="1:21" ht="12.75">
      <c r="A70" s="20">
        <v>1971</v>
      </c>
      <c r="B70" s="54">
        <f>IF('Anchorage factor sheet'!B6=0,"",IF('USA All Cities'!B70="","",'USA All Cities'!B70-('All USA Factor Sheet'!B6-'Anchorage factor sheet'!B6)))</f>
        <v>41.983333333333334</v>
      </c>
      <c r="C70" s="54">
        <f>IF('Anchorage factor sheet'!C6=0,"",IF('USA All Cities'!C70="","",'USA All Cities'!C70-('All USA Factor Sheet'!C6-'Anchorage factor sheet'!C6)))</f>
        <v>42.083333333333336</v>
      </c>
      <c r="D70" s="54">
        <f>IF('Anchorage factor sheet'!D6=0,"",IF('USA All Cities'!D70="","",'USA All Cities'!D70-('All USA Factor Sheet'!D6-'Anchorage factor sheet'!D6)))</f>
        <v>42.18333333333334</v>
      </c>
      <c r="E70" s="54">
        <f>IF('Anchorage factor sheet'!E6=0,"",IF('USA All Cities'!E70="","",'USA All Cities'!E70-('All USA Factor Sheet'!E6-'Anchorage factor sheet'!E6)))</f>
        <v>42.28333333333334</v>
      </c>
      <c r="F70" s="54">
        <f>IF('Anchorage factor sheet'!F6=0,"",IF('USA All Cities'!F70="","",'USA All Cities'!F70-('All USA Factor Sheet'!F6-'Anchorage factor sheet'!F6)))</f>
        <v>42.483333333333334</v>
      </c>
      <c r="G70" s="54">
        <f>IF('Anchorage factor sheet'!G6=0,"",IF('USA All Cities'!G70="","",'USA All Cities'!G70-('All USA Factor Sheet'!G6-'Anchorage factor sheet'!G6)))</f>
        <v>42.78333333333334</v>
      </c>
      <c r="H70" s="54">
        <f>IF('Anchorage factor sheet'!H6=0,"",IF('USA All Cities'!H70="","",'USA All Cities'!H70-('All USA Factor Sheet'!H6-'Anchorage factor sheet'!H6)))</f>
        <v>42.13333333333333</v>
      </c>
      <c r="I70" s="54">
        <f>IF('Anchorage factor sheet'!I6=0,"",IF('USA All Cities'!I70="","",'USA All Cities'!I70-('All USA Factor Sheet'!I6-'Anchorage factor sheet'!I6)))</f>
        <v>42.23333333333333</v>
      </c>
      <c r="J70" s="54">
        <f>IF('Anchorage factor sheet'!J6=0,"",IF('USA All Cities'!J70="","",'USA All Cities'!J70-('All USA Factor Sheet'!J6-'Anchorage factor sheet'!J6)))</f>
        <v>42.23333333333333</v>
      </c>
      <c r="K70" s="54">
        <f>IF('Anchorage factor sheet'!K6=0,"",IF('USA All Cities'!K70="","",'USA All Cities'!K70-('All USA Factor Sheet'!K6-'Anchorage factor sheet'!K6)))</f>
        <v>42.33333333333333</v>
      </c>
      <c r="L70" s="54">
        <f>IF('Anchorage factor sheet'!L6=0,"",IF('USA All Cities'!L70="","",'USA All Cities'!L70-('All USA Factor Sheet'!L6-'Anchorage factor sheet'!L6)))</f>
        <v>42.33333333333333</v>
      </c>
      <c r="M70" s="38">
        <f>IF('Anchorage factor sheet'!M6=0,"",IF('USA All Cities'!M70="","",'USA All Cities'!M70-('All USA Factor Sheet'!M6-'Anchorage factor sheet'!M6)))</f>
        <v>42.53333333333333</v>
      </c>
      <c r="N70" s="77">
        <f t="shared" si="0"/>
        <v>42.3</v>
      </c>
      <c r="O70" s="78">
        <f t="shared" si="1"/>
        <v>42.3</v>
      </c>
      <c r="P70" s="105">
        <f t="shared" si="2"/>
        <v>42.300000000000004</v>
      </c>
      <c r="Q70" s="142">
        <f t="shared" si="3"/>
        <v>0.02325581395348842</v>
      </c>
      <c r="R70" s="142">
        <f t="shared" si="4"/>
        <v>0.02919708029197087</v>
      </c>
      <c r="U70" s="4">
        <v>300</v>
      </c>
    </row>
    <row r="71" spans="1:18" ht="12.75">
      <c r="A71" s="20">
        <v>1972</v>
      </c>
      <c r="B71" s="54">
        <f>IF('Anchorage factor sheet'!B7=0,"",IF('USA All Cities'!B71="","",'USA All Cities'!B71-('All USA Factor Sheet'!B7-'Anchorage factor sheet'!B7)))</f>
        <v>43.06666666666666</v>
      </c>
      <c r="C71" s="54">
        <f>IF('Anchorage factor sheet'!C7=0,"",IF('USA All Cities'!C71="","",'USA All Cities'!C71-('All USA Factor Sheet'!C7-'Anchorage factor sheet'!C7)))</f>
        <v>43.26666666666666</v>
      </c>
      <c r="D71" s="54">
        <f>IF('Anchorage factor sheet'!D7=0,"",IF('USA All Cities'!D71="","",'USA All Cities'!D71-('All USA Factor Sheet'!D7-'Anchorage factor sheet'!D7)))</f>
        <v>43.36666666666666</v>
      </c>
      <c r="E71" s="54">
        <f>IF('Anchorage factor sheet'!E7=0,"",IF('USA All Cities'!E71="","",'USA All Cities'!E71-('All USA Factor Sheet'!E7-'Anchorage factor sheet'!E7)))</f>
        <v>43.46666666666666</v>
      </c>
      <c r="F71" s="54">
        <f>IF('Anchorage factor sheet'!F7=0,"",IF('USA All Cities'!F71="","",'USA All Cities'!F71-('All USA Factor Sheet'!F7-'Anchorage factor sheet'!F7)))</f>
        <v>43.56666666666666</v>
      </c>
      <c r="G71" s="54">
        <f>IF('Anchorage factor sheet'!G7=0,"",IF('USA All Cities'!G71="","",'USA All Cities'!G71-('All USA Factor Sheet'!G7-'Anchorage factor sheet'!G7)))</f>
        <v>43.666666666666664</v>
      </c>
      <c r="H71" s="54">
        <f>IF('Anchorage factor sheet'!H7=0,"",IF('USA All Cities'!H71="","",'USA All Cities'!H71-('All USA Factor Sheet'!H7-'Anchorage factor sheet'!H7)))</f>
        <v>43.099999999999994</v>
      </c>
      <c r="I71" s="54">
        <f>IF('Anchorage factor sheet'!I7=0,"",IF('USA All Cities'!I71="","",'USA All Cities'!I71-('All USA Factor Sheet'!I7-'Anchorage factor sheet'!I7)))</f>
        <v>43.199999999999996</v>
      </c>
      <c r="J71" s="54">
        <f>IF('Anchorage factor sheet'!J7=0,"",IF('USA All Cities'!J71="","",'USA All Cities'!J71-('All USA Factor Sheet'!J7-'Anchorage factor sheet'!J7)))</f>
        <v>43.3</v>
      </c>
      <c r="K71" s="54">
        <f>IF('Anchorage factor sheet'!K7=0,"",IF('USA All Cities'!K71="","",'USA All Cities'!K71-('All USA Factor Sheet'!K7-'Anchorage factor sheet'!K7)))</f>
        <v>43.49999999999999</v>
      </c>
      <c r="L71" s="54">
        <f>IF('Anchorage factor sheet'!L7=0,"",IF('USA All Cities'!L71="","",'USA All Cities'!L71-('All USA Factor Sheet'!L7-'Anchorage factor sheet'!L7)))</f>
        <v>43.599999999999994</v>
      </c>
      <c r="M71" s="38">
        <f>IF('Anchorage factor sheet'!M7=0,"",IF('USA All Cities'!M71="","",'USA All Cities'!M71-('All USA Factor Sheet'!M7-'Anchorage factor sheet'!M7)))</f>
        <v>43.699999999999996</v>
      </c>
      <c r="N71" s="77">
        <f t="shared" si="0"/>
        <v>43.4</v>
      </c>
      <c r="O71" s="78">
        <f t="shared" si="1"/>
        <v>43.4</v>
      </c>
      <c r="P71" s="105">
        <f t="shared" si="2"/>
        <v>43.400000000000006</v>
      </c>
      <c r="Q71" s="142">
        <f t="shared" si="3"/>
        <v>0.027429467084639444</v>
      </c>
      <c r="R71" s="142">
        <f t="shared" si="4"/>
        <v>0.026004728132387737</v>
      </c>
    </row>
    <row r="72" spans="1:21" ht="14.25">
      <c r="A72" s="20">
        <v>1973</v>
      </c>
      <c r="B72" s="54">
        <f>IF('Anchorage factor sheet'!B8=0,"",IF('USA All Cities'!B72="","",'USA All Cities'!B72-('All USA Factor Sheet'!B8-'Anchorage factor sheet'!B8)))</f>
        <v>44.483333333333334</v>
      </c>
      <c r="C72" s="54">
        <f>IF('Anchorage factor sheet'!C8=0,"",IF('USA All Cities'!C72="","",'USA All Cities'!C72-('All USA Factor Sheet'!C8-'Anchorage factor sheet'!C8)))</f>
        <v>44.78333333333333</v>
      </c>
      <c r="D72" s="54">
        <f>IF('Anchorage factor sheet'!D8=0,"",IF('USA All Cities'!D72="","",'USA All Cities'!D72-('All USA Factor Sheet'!D8-'Anchorage factor sheet'!D8)))</f>
        <v>45.18333333333333</v>
      </c>
      <c r="E72" s="54">
        <f>IF('Anchorage factor sheet'!E8=0,"",IF('USA All Cities'!E72="","",'USA All Cities'!E72-('All USA Factor Sheet'!E8-'Anchorage factor sheet'!E8)))</f>
        <v>45.483333333333334</v>
      </c>
      <c r="F72" s="54">
        <f>IF('Anchorage factor sheet'!F8=0,"",IF('USA All Cities'!F72="","",'USA All Cities'!F72-('All USA Factor Sheet'!F8-'Anchorage factor sheet'!F8)))</f>
        <v>45.78333333333333</v>
      </c>
      <c r="G72" s="54">
        <f>IF('Anchorage factor sheet'!G8=0,"",IF('USA All Cities'!G72="","",'USA All Cities'!G72-('All USA Factor Sheet'!G8-'Anchorage factor sheet'!G8)))</f>
        <v>46.083333333333336</v>
      </c>
      <c r="H72" s="54">
        <f>IF('Anchorage factor sheet'!H8=0,"",IF('USA All Cities'!H72="","",'USA All Cities'!H72-('All USA Factor Sheet'!H8-'Anchorage factor sheet'!H8)))</f>
        <v>44.21666666666666</v>
      </c>
      <c r="I72" s="54">
        <f>IF('Anchorage factor sheet'!I8=0,"",IF('USA All Cities'!I72="","",'USA All Cities'!I72-('All USA Factor Sheet'!I8-'Anchorage factor sheet'!I8)))</f>
        <v>45.016666666666666</v>
      </c>
      <c r="J72" s="54">
        <f>IF('Anchorage factor sheet'!J8=0,"",IF('USA All Cities'!J72="","",'USA All Cities'!J72-('All USA Factor Sheet'!J8-'Anchorage factor sheet'!J8)))</f>
        <v>45.11666666666667</v>
      </c>
      <c r="K72" s="126">
        <f>IF('Anchorage factor sheet'!K8=0,"",IF('USA All Cities'!K72="","",'USA All Cities'!K72-('All USA Factor Sheet'!K8-'Anchorage factor sheet'!K8)))</f>
        <v>45.516666666666666</v>
      </c>
      <c r="L72" s="54">
        <f>IF('Anchorage factor sheet'!L8=0,"",IF('USA All Cities'!L72="","",'USA All Cities'!L72-('All USA Factor Sheet'!L8-'Anchorage factor sheet'!L8)))</f>
        <v>45.81666666666666</v>
      </c>
      <c r="M72" s="38">
        <f>IF('Anchorage factor sheet'!M8=0,"",IF('USA All Cities'!M72="","",'USA All Cities'!M72-('All USA Factor Sheet'!M8-'Anchorage factor sheet'!M8)))</f>
        <v>46.11666666666667</v>
      </c>
      <c r="N72" s="77">
        <f t="shared" si="0"/>
        <v>45.300000000000004</v>
      </c>
      <c r="O72" s="78">
        <f t="shared" si="1"/>
        <v>45.300000000000004</v>
      </c>
      <c r="P72" s="105">
        <f t="shared" si="2"/>
        <v>45.29999999999999</v>
      </c>
      <c r="Q72" s="142">
        <f t="shared" si="3"/>
        <v>0.055301296720061136</v>
      </c>
      <c r="R72" s="142">
        <f t="shared" si="4"/>
        <v>0.04377880184331761</v>
      </c>
      <c r="S72" s="174" t="s">
        <v>39</v>
      </c>
      <c r="T72" s="176" t="s">
        <v>40</v>
      </c>
      <c r="U72" s="170" t="s">
        <v>41</v>
      </c>
    </row>
    <row r="73" spans="1:27" ht="12.75">
      <c r="A73" s="30">
        <v>1974</v>
      </c>
      <c r="B73" s="55">
        <f>IF('Anchorage factor sheet'!B9=0,"",IF('USA All Cities'!B73="","",'USA All Cities'!B73-('All USA Factor Sheet'!B9-'Anchorage factor sheet'!B9)))</f>
        <v>48.93333333333333</v>
      </c>
      <c r="C73" s="55">
        <f>IF('Anchorage factor sheet'!C9=0,"",IF('USA All Cities'!C73="","",'USA All Cities'!C73-('All USA Factor Sheet'!C9-'Anchorage factor sheet'!C9)))</f>
        <v>49.53333333333333</v>
      </c>
      <c r="D73" s="55">
        <f>IF('Anchorage factor sheet'!D9=0,"",IF('USA All Cities'!D73="","",'USA All Cities'!D73-('All USA Factor Sheet'!D9-'Anchorage factor sheet'!D9)))</f>
        <v>50.133333333333326</v>
      </c>
      <c r="E73" s="55">
        <f>IF('Anchorage factor sheet'!E9=0,"",IF('USA All Cities'!E73="","",'USA All Cities'!E73-('All USA Factor Sheet'!E9-'Anchorage factor sheet'!E9)))</f>
        <v>50.33333333333333</v>
      </c>
      <c r="F73" s="55">
        <f>IF('Anchorage factor sheet'!F9=0,"",IF('USA All Cities'!F73="","",'USA All Cities'!F73-('All USA Factor Sheet'!F9-'Anchorage factor sheet'!F9)))</f>
        <v>50.93333333333333</v>
      </c>
      <c r="G73" s="55">
        <f>IF('Anchorage factor sheet'!G9=0,"",IF('USA All Cities'!G73="","",'USA All Cities'!G73-('All USA Factor Sheet'!G9-'Anchorage factor sheet'!G9)))</f>
        <v>51.33333333333333</v>
      </c>
      <c r="H73" s="55">
        <f>IF('Anchorage factor sheet'!H9=0,"",IF('USA All Cities'!H73="","",'USA All Cities'!H73-('All USA Factor Sheet'!H9-'Anchorage factor sheet'!H9)))</f>
        <v>48.85</v>
      </c>
      <c r="I73" s="55">
        <f>IF('Anchorage factor sheet'!I9=0,"",IF('USA All Cities'!I73="","",'USA All Cities'!I73-('All USA Factor Sheet'!I9-'Anchorage factor sheet'!I9)))</f>
        <v>49.45</v>
      </c>
      <c r="J73" s="55">
        <f>IF('Anchorage factor sheet'!J9=0,"",IF('USA All Cities'!J73="","",'USA All Cities'!J73-('All USA Factor Sheet'!J9-'Anchorage factor sheet'!J9)))</f>
        <v>50.050000000000004</v>
      </c>
      <c r="K73" s="55">
        <f>IF('Anchorage factor sheet'!K9=0,"",IF('USA All Cities'!K73="","",'USA All Cities'!K73-('All USA Factor Sheet'!K9-'Anchorage factor sheet'!K9)))</f>
        <v>50.550000000000004</v>
      </c>
      <c r="L73" s="55">
        <f>IF('Anchorage factor sheet'!L9=0,"",IF('USA All Cities'!L73="","",'USA All Cities'!L73-('All USA Factor Sheet'!L9-'Anchorage factor sheet'!L9)))</f>
        <v>50.95</v>
      </c>
      <c r="M73" s="39">
        <f>IF('Anchorage factor sheet'!M9=0,"",IF('USA All Cities'!M73="","",'USA All Cities'!M73-('All USA Factor Sheet'!M9-'Anchorage factor sheet'!M9)))</f>
        <v>51.35</v>
      </c>
      <c r="N73" s="79">
        <f t="shared" si="0"/>
        <v>50.199999999999996</v>
      </c>
      <c r="O73" s="80">
        <f t="shared" si="1"/>
        <v>50.20000000000001</v>
      </c>
      <c r="P73" s="106">
        <f t="shared" si="2"/>
        <v>50.20000000000001</v>
      </c>
      <c r="Q73" s="143">
        <f t="shared" si="3"/>
        <v>0.1134803035778822</v>
      </c>
      <c r="R73" s="143">
        <f t="shared" si="4"/>
        <v>0.10816777041942652</v>
      </c>
      <c r="S73" s="175"/>
      <c r="T73" s="177"/>
      <c r="U73" s="171"/>
      <c r="W73" s="190"/>
      <c r="Z73" s="166"/>
      <c r="AA73" s="166"/>
    </row>
    <row r="74" spans="1:26" ht="12.75" customHeight="1">
      <c r="A74" s="20">
        <v>1975</v>
      </c>
      <c r="B74" s="54">
        <f>IF('Anchorage factor sheet'!B10=0,"",IF('USA All Cities'!B74="","",'USA All Cities'!B74-('All USA Factor Sheet'!B10-'Anchorage factor sheet'!B10)))</f>
        <v>56.36666666666666</v>
      </c>
      <c r="C74" s="54">
        <f>IF('Anchorage factor sheet'!C10=0,"",IF('USA All Cities'!C74="","",'USA All Cities'!C74-('All USA Factor Sheet'!C10-'Anchorage factor sheet'!C10)))</f>
        <v>56.76666666666666</v>
      </c>
      <c r="D74" s="54">
        <f>IF('Anchorage factor sheet'!D10=0,"",IF('USA All Cities'!D74="","",'USA All Cities'!D74-('All USA Factor Sheet'!D10-'Anchorage factor sheet'!D10)))</f>
        <v>56.96666666666666</v>
      </c>
      <c r="E74" s="54">
        <f>IF('Anchorage factor sheet'!E10=0,"",IF('USA All Cities'!E74="","",'USA All Cities'!E74-('All USA Factor Sheet'!E10-'Anchorage factor sheet'!E10)))</f>
        <v>57.16666666666666</v>
      </c>
      <c r="F74" s="54">
        <f>IF('Anchorage factor sheet'!F10=0,"",IF('USA All Cities'!F74="","",'USA All Cities'!F74-('All USA Factor Sheet'!F10-'Anchorage factor sheet'!F10)))</f>
        <v>57.46666666666666</v>
      </c>
      <c r="G74" s="54">
        <f>IF('Anchorage factor sheet'!G10=0,"",IF('USA All Cities'!G74="","",'USA All Cities'!G74-('All USA Factor Sheet'!G10-'Anchorage factor sheet'!G10)))</f>
        <v>57.86666666666666</v>
      </c>
      <c r="H74" s="54">
        <f>IF('Anchorage factor sheet'!H10=0,"",IF('USA All Cities'!H74="","",'USA All Cities'!H74-('All USA Factor Sheet'!H10-'Anchorage factor sheet'!H10)))</f>
        <v>56.5</v>
      </c>
      <c r="I74" s="54">
        <f>IF('Anchorage factor sheet'!I10=0,"",IF('USA All Cities'!I74="","",'USA All Cities'!I74-('All USA Factor Sheet'!I10-'Anchorage factor sheet'!I10)))</f>
        <v>56.599999999999994</v>
      </c>
      <c r="J74" s="54">
        <f>IF('Anchorage factor sheet'!J10=0,"",IF('USA All Cities'!J74="","",'USA All Cities'!J74-('All USA Factor Sheet'!J10-'Anchorage factor sheet'!J10)))</f>
        <v>56.9</v>
      </c>
      <c r="K74" s="54">
        <f>IF('Anchorage factor sheet'!K10=0,"",IF('USA All Cities'!K74="","",'USA All Cities'!K74-('All USA Factor Sheet'!K10-'Anchorage factor sheet'!K10)))</f>
        <v>57.199999999999996</v>
      </c>
      <c r="L74" s="54">
        <f>IF('Anchorage factor sheet'!L10=0,"",IF('USA All Cities'!L74="","",'USA All Cities'!L74-('All USA Factor Sheet'!L10-'Anchorage factor sheet'!L10)))</f>
        <v>57.599999999999994</v>
      </c>
      <c r="M74" s="38">
        <f>IF('Anchorage factor sheet'!M10=0,"",IF('USA All Cities'!M74="","",'USA All Cities'!M74-('All USA Factor Sheet'!M10-'Anchorage factor sheet'!M10)))</f>
        <v>57.8</v>
      </c>
      <c r="N74" s="77">
        <f t="shared" si="0"/>
        <v>57.099999999999994</v>
      </c>
      <c r="O74" s="78">
        <f t="shared" si="1"/>
        <v>57.099999999999994</v>
      </c>
      <c r="P74" s="105">
        <f t="shared" si="2"/>
        <v>57.099999999999994</v>
      </c>
      <c r="Q74" s="142">
        <f t="shared" si="3"/>
        <v>0.12560856864654324</v>
      </c>
      <c r="R74" s="142">
        <f t="shared" si="4"/>
        <v>0.1374501992031869</v>
      </c>
      <c r="S74" s="175"/>
      <c r="T74" s="177"/>
      <c r="U74" s="171"/>
      <c r="W74" s="190"/>
      <c r="Z74" s="166"/>
    </row>
    <row r="75" spans="1:26" ht="12.75" customHeight="1">
      <c r="A75" s="20">
        <v>1976</v>
      </c>
      <c r="B75" s="54">
        <f>IF('Anchorage factor sheet'!B11=0,"",IF('USA All Cities'!B75="","",'USA All Cities'!B75-('All USA Factor Sheet'!B11-'Anchorage factor sheet'!B11)))</f>
        <v>60.983333333333334</v>
      </c>
      <c r="C75" s="54">
        <f>IF('Anchorage factor sheet'!C11=0,"",IF('USA All Cities'!C75="","",'USA All Cities'!C75-('All USA Factor Sheet'!C11-'Anchorage factor sheet'!C11)))</f>
        <v>61.18333333333333</v>
      </c>
      <c r="D75" s="54">
        <f>IF('Anchorage factor sheet'!D11=0,"",IF('USA All Cities'!D75="","",'USA All Cities'!D75-('All USA Factor Sheet'!D11-'Anchorage factor sheet'!D11)))</f>
        <v>61.28333333333333</v>
      </c>
      <c r="E75" s="54">
        <f>IF('Anchorage factor sheet'!E11=0,"",IF('USA All Cities'!E75="","",'USA All Cities'!E75-('All USA Factor Sheet'!E11-'Anchorage factor sheet'!E11)))</f>
        <v>61.483333333333334</v>
      </c>
      <c r="F75" s="54">
        <f>IF('Anchorage factor sheet'!F11=0,"",IF('USA All Cities'!F75="","",'USA All Cities'!F75-('All USA Factor Sheet'!F11-'Anchorage factor sheet'!F11)))</f>
        <v>61.88333333333333</v>
      </c>
      <c r="G75" s="54">
        <f>IF('Anchorage factor sheet'!G11=0,"",IF('USA All Cities'!G75="","",'USA All Cities'!G75-('All USA Factor Sheet'!G11-'Anchorage factor sheet'!G11)))</f>
        <v>62.18333333333333</v>
      </c>
      <c r="H75" s="54">
        <f>IF('Anchorage factor sheet'!H11=0,"",IF('USA All Cities'!H75="","",'USA All Cities'!H75-('All USA Factor Sheet'!H11-'Anchorage factor sheet'!H11)))</f>
        <v>60.900000000000006</v>
      </c>
      <c r="I75" s="54">
        <f>IF('Anchorage factor sheet'!I11=0,"",IF('USA All Cities'!I75="","",'USA All Cities'!I75-('All USA Factor Sheet'!I11-'Anchorage factor sheet'!I11)))</f>
        <v>61.2</v>
      </c>
      <c r="J75" s="54">
        <f>IF('Anchorage factor sheet'!J11=0,"",IF('USA All Cities'!J75="","",'USA All Cities'!J75-('All USA Factor Sheet'!J11-'Anchorage factor sheet'!J11)))</f>
        <v>61.400000000000006</v>
      </c>
      <c r="K75" s="54">
        <f>IF('Anchorage factor sheet'!K11=0,"",IF('USA All Cities'!K75="","",'USA All Cities'!K75-('All USA Factor Sheet'!K11-'Anchorage factor sheet'!K11)))</f>
        <v>61.7</v>
      </c>
      <c r="L75" s="54">
        <f>IF('Anchorage factor sheet'!L11=0,"",IF('USA All Cities'!L75="","",'USA All Cities'!L75-('All USA Factor Sheet'!L11-'Anchorage factor sheet'!L11)))</f>
        <v>61.800000000000004</v>
      </c>
      <c r="M75" s="38">
        <f>IF('Anchorage factor sheet'!M11=0,"",IF('USA All Cities'!M75="","",'USA All Cities'!M75-('All USA Factor Sheet'!M11-'Anchorage factor sheet'!M11)))</f>
        <v>62.00000000000001</v>
      </c>
      <c r="N75" s="77">
        <f t="shared" si="0"/>
        <v>61.5</v>
      </c>
      <c r="O75" s="78">
        <f t="shared" si="1"/>
        <v>61.5</v>
      </c>
      <c r="P75" s="105">
        <f t="shared" si="2"/>
        <v>61.5</v>
      </c>
      <c r="Q75" s="142">
        <f t="shared" si="3"/>
        <v>0.07266435986159187</v>
      </c>
      <c r="R75" s="142">
        <f t="shared" si="4"/>
        <v>0.07705779334500887</v>
      </c>
      <c r="S75" s="175"/>
      <c r="T75" s="177"/>
      <c r="U75" s="171"/>
      <c r="W75" s="190"/>
      <c r="Z75" s="166"/>
    </row>
    <row r="76" spans="1:26" ht="12.75" customHeight="1">
      <c r="A76" s="20">
        <v>1977</v>
      </c>
      <c r="B76" s="54">
        <f>IF('Anchorage factor sheet'!B12=0,"",IF('USA All Cities'!B76="","",'USA All Cities'!B76-('All USA Factor Sheet'!B12-'Anchorage factor sheet'!B12)))</f>
        <v>64.41666666666666</v>
      </c>
      <c r="C76" s="54">
        <f>IF('Anchorage factor sheet'!C12=0,"",IF('USA All Cities'!C76="","",'USA All Cities'!C76-('All USA Factor Sheet'!C12-'Anchorage factor sheet'!C12)))</f>
        <v>65.01666666666667</v>
      </c>
      <c r="D76" s="54">
        <f>IF('Anchorage factor sheet'!D12=0,"",IF('USA All Cities'!D76="","",'USA All Cities'!D76-('All USA Factor Sheet'!D12-'Anchorage factor sheet'!D12)))</f>
        <v>65.41666666666666</v>
      </c>
      <c r="E76" s="54">
        <f>IF('Anchorage factor sheet'!E12=0,"",IF('USA All Cities'!E76="","",'USA All Cities'!E76-('All USA Factor Sheet'!E12-'Anchorage factor sheet'!E12)))</f>
        <v>65.91666666666666</v>
      </c>
      <c r="F76" s="54">
        <f>IF('Anchorage factor sheet'!F12=0,"",IF('USA All Cities'!F76="","",'USA All Cities'!F76-('All USA Factor Sheet'!F12-'Anchorage factor sheet'!F12)))</f>
        <v>66.21666666666667</v>
      </c>
      <c r="G76" s="54">
        <f>IF('Anchorage factor sheet'!G12=0,"",IF('USA All Cities'!G76="","",'USA All Cities'!G76-('All USA Factor Sheet'!G12-'Anchorage factor sheet'!G12)))</f>
        <v>66.61666666666667</v>
      </c>
      <c r="H76" s="54">
        <f>IF('Anchorage factor sheet'!H12=0,"",IF('USA All Cities'!H76="","",'USA All Cities'!H76-('All USA Factor Sheet'!H12-'Anchorage factor sheet'!H12)))</f>
        <v>65.06666666666666</v>
      </c>
      <c r="I76" s="54">
        <f>IF('Anchorage factor sheet'!I12=0,"",IF('USA All Cities'!I76="","",'USA All Cities'!I76-('All USA Factor Sheet'!I12-'Anchorage factor sheet'!I12)))</f>
        <v>65.26666666666667</v>
      </c>
      <c r="J76" s="54">
        <f>IF('Anchorage factor sheet'!J12=0,"",IF('USA All Cities'!J76="","",'USA All Cities'!J76-('All USA Factor Sheet'!J12-'Anchorage factor sheet'!J12)))</f>
        <v>65.46666666666667</v>
      </c>
      <c r="K76" s="54">
        <f>IF('Anchorage factor sheet'!K12=0,"",IF('USA All Cities'!K76="","",'USA All Cities'!K76-('All USA Factor Sheet'!K12-'Anchorage factor sheet'!K12)))</f>
        <v>65.66666666666666</v>
      </c>
      <c r="L76" s="54">
        <f>IF('Anchorage factor sheet'!L12=0,"",IF('USA All Cities'!L76="","",'USA All Cities'!L76-('All USA Factor Sheet'!L12-'Anchorage factor sheet'!L12)))</f>
        <v>65.96666666666667</v>
      </c>
      <c r="M76" s="38">
        <f>IF('Anchorage factor sheet'!M12=0,"",IF('USA All Cities'!M76="","",'USA All Cities'!M76-('All USA Factor Sheet'!M12-'Anchorage factor sheet'!M12)))</f>
        <v>66.16666666666666</v>
      </c>
      <c r="N76" s="77">
        <f aca="true" t="shared" si="5" ref="N76:N104">IF(B76="","",AVERAGE(B76:G76))</f>
        <v>65.60000000000001</v>
      </c>
      <c r="O76" s="78">
        <f aca="true" t="shared" si="6" ref="O76:O104">IF(H76="","",AVERAGE(H76:M76))</f>
        <v>65.59999999999998</v>
      </c>
      <c r="P76" s="105">
        <f t="shared" si="2"/>
        <v>65.60000000000001</v>
      </c>
      <c r="Q76" s="142">
        <f t="shared" si="3"/>
        <v>0.06720430107526854</v>
      </c>
      <c r="R76" s="142">
        <f t="shared" si="4"/>
        <v>0.0666666666666668</v>
      </c>
      <c r="S76" s="175"/>
      <c r="T76" s="177"/>
      <c r="U76" s="171"/>
      <c r="W76" s="190"/>
      <c r="Z76" s="166"/>
    </row>
    <row r="77" spans="1:26" ht="12.75" customHeight="1">
      <c r="A77" s="20">
        <v>1978</v>
      </c>
      <c r="B77" s="54">
        <f>IF('Anchorage factor sheet'!B13=0,"",IF('USA All Cities'!B77="","",'USA All Cities'!B77-('All USA Factor Sheet'!B13-'Anchorage factor sheet'!B13)))</f>
        <v>68.96666666666667</v>
      </c>
      <c r="C77" s="54">
        <f>IF('Anchorage factor sheet'!C13=0,"",IF('USA All Cities'!C77="","",'USA All Cities'!C77-('All USA Factor Sheet'!C13-'Anchorage factor sheet'!C13)))</f>
        <v>69.36666666666666</v>
      </c>
      <c r="D77" s="54">
        <f>IF('Anchorage factor sheet'!D13=0,"",IF('USA All Cities'!D77="","",'USA All Cities'!D77-('All USA Factor Sheet'!D13-'Anchorage factor sheet'!D13)))</f>
        <v>69.86666666666666</v>
      </c>
      <c r="E77" s="54">
        <f>IF('Anchorage factor sheet'!E13=0,"",IF('USA All Cities'!E77="","",'USA All Cities'!E77-('All USA Factor Sheet'!E13-'Anchorage factor sheet'!E13)))</f>
        <v>70.36666666666666</v>
      </c>
      <c r="F77" s="54">
        <f>IF('Anchorage factor sheet'!F13=0,"",IF('USA All Cities'!F77="","",'USA All Cities'!F77-('All USA Factor Sheet'!F13-'Anchorage factor sheet'!F13)))</f>
        <v>70.96666666666667</v>
      </c>
      <c r="G77" s="54">
        <f>IF('Anchorage factor sheet'!G13=0,"",IF('USA All Cities'!G77="","",'USA All Cities'!G77-('All USA Factor Sheet'!G13-'Anchorage factor sheet'!G13)))</f>
        <v>71.66666666666666</v>
      </c>
      <c r="H77" s="54">
        <f>IF('Anchorage factor sheet'!H13=0,"",IF('USA All Cities'!H77="","",'USA All Cities'!H77-('All USA Factor Sheet'!H13-'Anchorage factor sheet'!H13)))</f>
        <v>69.16666666666669</v>
      </c>
      <c r="I77" s="54">
        <f>IF('Anchorage factor sheet'!I13=0,"",IF('USA All Cities'!I77="","",'USA All Cities'!I77-('All USA Factor Sheet'!I13-'Anchorage factor sheet'!I13)))</f>
        <v>69.46666666666668</v>
      </c>
      <c r="J77" s="54">
        <f>IF('Anchorage factor sheet'!J13=0,"",IF('USA All Cities'!J77="","",'USA All Cities'!J77-('All USA Factor Sheet'!J13-'Anchorage factor sheet'!J13)))</f>
        <v>69.96666666666668</v>
      </c>
      <c r="K77" s="54">
        <f>IF('Anchorage factor sheet'!K13=0,"",IF('USA All Cities'!K77="","",'USA All Cities'!K77-('All USA Factor Sheet'!K13-'Anchorage factor sheet'!K13)))</f>
        <v>70.56666666666668</v>
      </c>
      <c r="L77" s="54">
        <f>IF('Anchorage factor sheet'!L13=0,"",IF('USA All Cities'!L77="","",'USA All Cities'!L77-('All USA Factor Sheet'!L13-'Anchorage factor sheet'!L13)))</f>
        <v>70.86666666666669</v>
      </c>
      <c r="M77" s="38">
        <f>IF('Anchorage factor sheet'!M13=0,"",IF('USA All Cities'!M77="","",'USA All Cities'!M77-('All USA Factor Sheet'!M13-'Anchorage factor sheet'!M13)))</f>
        <v>71.16666666666669</v>
      </c>
      <c r="N77" s="77">
        <f t="shared" si="5"/>
        <v>70.19999999999999</v>
      </c>
      <c r="O77" s="78">
        <f t="shared" si="6"/>
        <v>70.20000000000002</v>
      </c>
      <c r="P77" s="105">
        <f aca="true" t="shared" si="7" ref="P77:P110">IF(B77="","",AVERAGE(B77:M77))</f>
        <v>70.2</v>
      </c>
      <c r="Q77" s="142">
        <f t="shared" si="3"/>
        <v>0.07556675062972336</v>
      </c>
      <c r="R77" s="142">
        <f t="shared" si="4"/>
        <v>0.0701219512195121</v>
      </c>
      <c r="S77" s="175"/>
      <c r="T77" s="177"/>
      <c r="U77" s="171"/>
      <c r="W77" s="190"/>
      <c r="Z77" s="166"/>
    </row>
    <row r="78" spans="1:26" ht="12.75" customHeight="1" thickBot="1">
      <c r="A78" s="25">
        <v>1979</v>
      </c>
      <c r="B78" s="56">
        <f>IF('Anchorage factor sheet'!B14=0,"",IF('USA All Cities'!B78="","",'USA All Cities'!B78-('All USA Factor Sheet'!B14-'Anchorage factor sheet'!B14)))</f>
        <v>75.63333333333333</v>
      </c>
      <c r="C78" s="56">
        <f>IF('Anchorage factor sheet'!C14=0,"",IF('USA All Cities'!C78="","",'USA All Cities'!C78-('All USA Factor Sheet'!C14-'Anchorage factor sheet'!C14)))</f>
        <v>76.43333333333332</v>
      </c>
      <c r="D78" s="56">
        <f>IF('Anchorage factor sheet'!D14=0,"",IF('USA All Cities'!D78="","",'USA All Cities'!D78-('All USA Factor Sheet'!D14-'Anchorage factor sheet'!D14)))</f>
        <v>77.13333333333333</v>
      </c>
      <c r="E78" s="56">
        <f>IF('Anchorage factor sheet'!E14=0,"",IF('USA All Cities'!E78="","",'USA All Cities'!E78-('All USA Factor Sheet'!E14-'Anchorage factor sheet'!E14)))</f>
        <v>77.93333333333332</v>
      </c>
      <c r="F78" s="56">
        <f>IF('Anchorage factor sheet'!F14=0,"",IF('USA All Cities'!F78="","",'USA All Cities'!F78-('All USA Factor Sheet'!F14-'Anchorage factor sheet'!F14)))</f>
        <v>78.83333333333333</v>
      </c>
      <c r="G78" s="56">
        <f>IF('Anchorage factor sheet'!G14=0,"",IF('USA All Cities'!G78="","",'USA All Cities'!G78-('All USA Factor Sheet'!G14-'Anchorage factor sheet'!G14)))</f>
        <v>79.63333333333333</v>
      </c>
      <c r="H78" s="56">
        <f>IF('Anchorage factor sheet'!H14=0,"",IF('USA All Cities'!H78="","",'USA All Cities'!H78-('All USA Factor Sheet'!H14-'Anchorage factor sheet'!H14)))</f>
        <v>75.81666666666665</v>
      </c>
      <c r="I78" s="56">
        <f>IF('Anchorage factor sheet'!I14=0,"",IF('USA All Cities'!I78="","",'USA All Cities'!I78-('All USA Factor Sheet'!I14-'Anchorage factor sheet'!I14)))</f>
        <v>76.51666666666665</v>
      </c>
      <c r="J78" s="56">
        <f>IF('Anchorage factor sheet'!J14=0,"",IF('USA All Cities'!J78="","",'USA All Cities'!J78-('All USA Factor Sheet'!J14-'Anchorage factor sheet'!J14)))</f>
        <v>77.31666666666665</v>
      </c>
      <c r="K78" s="56">
        <f>IF('Anchorage factor sheet'!K14=0,"",IF('USA All Cities'!K78="","",'USA All Cities'!K78-('All USA Factor Sheet'!K14-'Anchorage factor sheet'!K14)))</f>
        <v>77.91666666666666</v>
      </c>
      <c r="L78" s="56">
        <f>IF('Anchorage factor sheet'!L14=0,"",IF('USA All Cities'!L78="","",'USA All Cities'!L78-('All USA Factor Sheet'!L14-'Anchorage factor sheet'!L14)))</f>
        <v>78.61666666666666</v>
      </c>
      <c r="M78" s="40">
        <f>IF('Anchorage factor sheet'!M14=0,"",IF('USA All Cities'!M78="","",'USA All Cities'!M78-('All USA Factor Sheet'!M14-'Anchorage factor sheet'!M14)))</f>
        <v>79.41666666666666</v>
      </c>
      <c r="N78" s="81">
        <f t="shared" si="5"/>
        <v>77.6</v>
      </c>
      <c r="O78" s="82">
        <f t="shared" si="6"/>
        <v>77.59999999999998</v>
      </c>
      <c r="P78" s="107">
        <f t="shared" si="7"/>
        <v>77.59999999999998</v>
      </c>
      <c r="Q78" s="57">
        <f t="shared" si="3"/>
        <v>0.11592505854800894</v>
      </c>
      <c r="R78" s="57">
        <f t="shared" si="4"/>
        <v>0.10541310541310508</v>
      </c>
      <c r="S78" s="175"/>
      <c r="T78" s="177"/>
      <c r="U78" s="171"/>
      <c r="W78" s="190"/>
      <c r="Z78" s="166"/>
    </row>
    <row r="79" spans="1:26" ht="12.75" customHeight="1">
      <c r="A79" s="21">
        <v>1980</v>
      </c>
      <c r="B79" s="60">
        <f>IF('Anchorage factor sheet'!B15=0,"",IF('USA All Cities'!B79="","",'USA All Cities'!B79-('All USA Factor Sheet'!B15-'Anchorage factor sheet'!B15)))</f>
        <v>82.91666666666667</v>
      </c>
      <c r="C79" s="60">
        <f>IF('Anchorage factor sheet'!C15=0,"",IF('USA All Cities'!C79="","",'USA All Cities'!C79-('All USA Factor Sheet'!C15-'Anchorage factor sheet'!C15)))</f>
        <v>84.01666666666668</v>
      </c>
      <c r="D79" s="60">
        <f>IF('Anchorage factor sheet'!D15=0,"",IF('USA All Cities'!D79="","",'USA All Cities'!D79-('All USA Factor Sheet'!D15-'Anchorage factor sheet'!D15)))</f>
        <v>85.21666666666667</v>
      </c>
      <c r="E79" s="60">
        <f>IF('Anchorage factor sheet'!E15=0,"",IF('USA All Cities'!E79="","",'USA All Cities'!E79-('All USA Factor Sheet'!E15-'Anchorage factor sheet'!E15)))</f>
        <v>86.11666666666667</v>
      </c>
      <c r="F79" s="60">
        <f>IF('Anchorage factor sheet'!F15=0,"",IF('USA All Cities'!F79="","",'USA All Cities'!F79-('All USA Factor Sheet'!F15-'Anchorage factor sheet'!F15)))</f>
        <v>86.91666666666667</v>
      </c>
      <c r="G79" s="60">
        <f>IF('Anchorage factor sheet'!G15=0,"",IF('USA All Cities'!G79="","",'USA All Cities'!G79-('All USA Factor Sheet'!G15-'Anchorage factor sheet'!G15)))</f>
        <v>87.81666666666668</v>
      </c>
      <c r="H79" s="60">
        <f>IF('Anchorage factor sheet'!H15=0,"",IF('USA All Cities'!H79="","",'USA All Cities'!H79-('All USA Factor Sheet'!H15-'Anchorage factor sheet'!H15)))</f>
        <v>83.76666666666667</v>
      </c>
      <c r="I79" s="60">
        <f>IF('Anchorage factor sheet'!I15=0,"",IF('USA All Cities'!I79="","",'USA All Cities'!I79-('All USA Factor Sheet'!I15-'Anchorage factor sheet'!I15)))</f>
        <v>84.36666666666666</v>
      </c>
      <c r="J79" s="60">
        <f>IF('Anchorage factor sheet'!J15=0,"",IF('USA All Cities'!J79="","",'USA All Cities'!J79-('All USA Factor Sheet'!J15-'Anchorage factor sheet'!J15)))</f>
        <v>85.06666666666666</v>
      </c>
      <c r="K79" s="60">
        <f>IF('Anchorage factor sheet'!K15=0,"",IF('USA All Cities'!K79="","",'USA All Cities'!K79-('All USA Factor Sheet'!K15-'Anchorage factor sheet'!K15)))</f>
        <v>85.86666666666666</v>
      </c>
      <c r="L79" s="60">
        <f>IF('Anchorage factor sheet'!L15=0,"",IF('USA All Cities'!L79="","",'USA All Cities'!L79-('All USA Factor Sheet'!L15-'Anchorage factor sheet'!L15)))</f>
        <v>86.56666666666666</v>
      </c>
      <c r="M79" s="41">
        <f>IF('Anchorage factor sheet'!M15=0,"",IF('USA All Cities'!M79="","",'USA All Cities'!M79-('All USA Factor Sheet'!M15-'Anchorage factor sheet'!M15)))</f>
        <v>87.36666666666666</v>
      </c>
      <c r="N79" s="83">
        <f t="shared" si="5"/>
        <v>85.5</v>
      </c>
      <c r="O79" s="84">
        <f t="shared" si="6"/>
        <v>85.5</v>
      </c>
      <c r="P79" s="108">
        <f t="shared" si="7"/>
        <v>85.5</v>
      </c>
      <c r="Q79" s="58">
        <f t="shared" si="3"/>
        <v>0.10010493179433373</v>
      </c>
      <c r="R79" s="58">
        <f t="shared" si="4"/>
        <v>0.10180412371134048</v>
      </c>
      <c r="S79" s="175"/>
      <c r="T79" s="177"/>
      <c r="U79" s="171"/>
      <c r="W79" s="190"/>
      <c r="Z79" s="166"/>
    </row>
    <row r="80" spans="1:26" ht="13.5" customHeight="1">
      <c r="A80" s="21">
        <v>1981</v>
      </c>
      <c r="B80" s="60">
        <f>IF('Anchorage factor sheet'!B16=0,"",IF('USA All Cities'!B80="","",'USA All Cities'!B80-('All USA Factor Sheet'!B16-'Anchorage factor sheet'!B16)))</f>
        <v>90.58333333333334</v>
      </c>
      <c r="C80" s="60">
        <f>IF('Anchorage factor sheet'!C16=0,"",IF('USA All Cities'!C80="","",'USA All Cities'!C80-('All USA Factor Sheet'!C16-'Anchorage factor sheet'!C16)))</f>
        <v>91.48333333333335</v>
      </c>
      <c r="D80" s="60">
        <f>IF('Anchorage factor sheet'!D16=0,"",IF('USA All Cities'!D80="","",'USA All Cities'!D80-('All USA Factor Sheet'!D16-'Anchorage factor sheet'!D16)))</f>
        <v>92.08333333333334</v>
      </c>
      <c r="E80" s="60">
        <f>IF('Anchorage factor sheet'!E16=0,"",IF('USA All Cities'!E80="","",'USA All Cities'!E80-('All USA Factor Sheet'!E16-'Anchorage factor sheet'!E16)))</f>
        <v>92.68333333333334</v>
      </c>
      <c r="F80" s="60">
        <f>IF('Anchorage factor sheet'!F16=0,"",IF('USA All Cities'!F80="","",'USA All Cities'!F80-('All USA Factor Sheet'!F16-'Anchorage factor sheet'!F16)))</f>
        <v>93.38333333333334</v>
      </c>
      <c r="G80" s="60">
        <f>IF('Anchorage factor sheet'!G16=0,"",IF('USA All Cities'!G80="","",'USA All Cities'!G80-('All USA Factor Sheet'!G16-'Anchorage factor sheet'!G16)))</f>
        <v>94.18333333333334</v>
      </c>
      <c r="H80" s="60">
        <f>IF('Anchorage factor sheet'!H16=0,"",IF('USA All Cities'!H80="","",'USA All Cities'!H80-('All USA Factor Sheet'!H16-'Anchorage factor sheet'!H16)))</f>
        <v>90.96666666666665</v>
      </c>
      <c r="I80" s="60">
        <f>IF('Anchorage factor sheet'!I16=0,"",IF('USA All Cities'!I80="","",'USA All Cities'!I80-('All USA Factor Sheet'!I16-'Anchorage factor sheet'!I16)))</f>
        <v>91.66666666666666</v>
      </c>
      <c r="J80" s="60">
        <f>IF('Anchorage factor sheet'!J16=0,"",IF('USA All Cities'!J80="","",'USA All Cities'!J80-('All USA Factor Sheet'!J16-'Anchorage factor sheet'!J16)))</f>
        <v>92.56666666666666</v>
      </c>
      <c r="K80" s="117">
        <f>IF('Anchorage factor sheet'!K16=0,"",IF('USA All Cities'!K80="","",'USA All Cities'!K80-('All USA Factor Sheet'!K16-'Anchorage factor sheet'!K16)))</f>
        <v>92.76666666666667</v>
      </c>
      <c r="L80" s="60">
        <f>IF('Anchorage factor sheet'!L16=0,"",IF('USA All Cities'!L80="","",'USA All Cities'!L80-('All USA Factor Sheet'!L16-'Anchorage factor sheet'!L16)))</f>
        <v>93.06666666666666</v>
      </c>
      <c r="M80" s="41">
        <f>IF('Anchorage factor sheet'!M16=0,"",IF('USA All Cities'!M80="","",'USA All Cities'!M80-('All USA Factor Sheet'!M16-'Anchorage factor sheet'!M16)))</f>
        <v>93.36666666666666</v>
      </c>
      <c r="N80" s="83">
        <f t="shared" si="5"/>
        <v>92.40000000000002</v>
      </c>
      <c r="O80" s="84">
        <f t="shared" si="6"/>
        <v>92.39999999999999</v>
      </c>
      <c r="P80" s="108">
        <f t="shared" si="7"/>
        <v>92.39999999999999</v>
      </c>
      <c r="Q80" s="58">
        <f t="shared" si="3"/>
        <v>0.06867607783288822</v>
      </c>
      <c r="R80" s="58">
        <f t="shared" si="4"/>
        <v>0.08070175438596482</v>
      </c>
      <c r="S80" s="175"/>
      <c r="T80" s="177"/>
      <c r="U80" s="171"/>
      <c r="W80" s="190"/>
      <c r="Z80" s="166"/>
    </row>
    <row r="81" spans="1:26" ht="15">
      <c r="A81" s="21">
        <v>1982</v>
      </c>
      <c r="B81" s="60">
        <f>IF('Anchorage factor sheet'!B17=0,"",IF('USA All Cities'!B81="","",'USA All Cities'!B81-('All USA Factor Sheet'!B17-'Anchorage factor sheet'!B17)))</f>
        <v>96.51666666666668</v>
      </c>
      <c r="C81" s="60">
        <f>IF('Anchorage factor sheet'!C17=0,"",IF('USA All Cities'!C81="","",'USA All Cities'!C81-('All USA Factor Sheet'!C17-'Anchorage factor sheet'!C17)))</f>
        <v>96.81666666666668</v>
      </c>
      <c r="D81" s="60">
        <f>IF('Anchorage factor sheet'!D17=0,"",IF('USA All Cities'!D81="","",'USA All Cities'!D81-('All USA Factor Sheet'!D17-'Anchorage factor sheet'!D17)))</f>
        <v>96.71666666666668</v>
      </c>
      <c r="E81" s="60">
        <f>IF('Anchorage factor sheet'!E17=0,"",IF('USA All Cities'!E81="","",'USA All Cities'!E81-('All USA Factor Sheet'!E17-'Anchorage factor sheet'!E17)))</f>
        <v>97.11666666666669</v>
      </c>
      <c r="F81" s="60">
        <f>IF('Anchorage factor sheet'!F17=0,"",IF('USA All Cities'!F81="","",'USA All Cities'!F81-('All USA Factor Sheet'!F17-'Anchorage factor sheet'!F17)))</f>
        <v>98.01666666666668</v>
      </c>
      <c r="G81" s="60">
        <f>IF('Anchorage factor sheet'!G17=0,"",IF('USA All Cities'!G81="","",'USA All Cities'!G81-('All USA Factor Sheet'!G17-'Anchorage factor sheet'!G17)))</f>
        <v>99.21666666666668</v>
      </c>
      <c r="H81" s="60">
        <f>IF('Anchorage factor sheet'!H17=0,"",IF('USA All Cities'!H81="","",'USA All Cities'!H81-('All USA Factor Sheet'!H17-'Anchorage factor sheet'!H17)))</f>
        <v>97.08333333333334</v>
      </c>
      <c r="I81" s="60">
        <f>IF('Anchorage factor sheet'!I17=0,"",IF('USA All Cities'!I81="","",'USA All Cities'!I81-('All USA Factor Sheet'!I17-'Anchorage factor sheet'!I17)))</f>
        <v>97.28333333333335</v>
      </c>
      <c r="J81" s="60">
        <f>IF('Anchorage factor sheet'!J17=0,"",IF('USA All Cities'!J81="","",'USA All Cities'!J81-('All USA Factor Sheet'!J17-'Anchorage factor sheet'!J17)))</f>
        <v>97.48333333333335</v>
      </c>
      <c r="K81" s="117">
        <f>IF('Anchorage factor sheet'!K17=0,"",IF('USA All Cities'!K81="","",'USA All Cities'!K81-('All USA Factor Sheet'!K17-'Anchorage factor sheet'!K17)))</f>
        <v>97.78333333333335</v>
      </c>
      <c r="L81" s="60">
        <f>IF('Anchorage factor sheet'!L17=0,"",IF('USA All Cities'!L81="","",'USA All Cities'!L81-('All USA Factor Sheet'!L17-'Anchorage factor sheet'!L17)))</f>
        <v>97.58333333333334</v>
      </c>
      <c r="M81" s="41">
        <f>IF('Anchorage factor sheet'!M17=0,"",IF('USA All Cities'!M81="","",'USA All Cities'!M81-('All USA Factor Sheet'!M17-'Anchorage factor sheet'!M17)))</f>
        <v>97.18333333333334</v>
      </c>
      <c r="N81" s="83">
        <f t="shared" si="5"/>
        <v>97.40000000000002</v>
      </c>
      <c r="O81" s="84">
        <f t="shared" si="6"/>
        <v>97.40000000000002</v>
      </c>
      <c r="P81" s="108">
        <f t="shared" si="7"/>
        <v>97.40000000000002</v>
      </c>
      <c r="Q81" s="58">
        <f t="shared" si="3"/>
        <v>0.04087825776508401</v>
      </c>
      <c r="R81" s="58">
        <f t="shared" si="4"/>
        <v>0.054112554112554424</v>
      </c>
      <c r="S81" s="14">
        <f>IF(K80="","",K80-$K$72)</f>
        <v>47.25</v>
      </c>
      <c r="T81" s="12">
        <f>IF(K80="","",S81/$K$72)</f>
        <v>1.038081288905163</v>
      </c>
      <c r="U81" s="13">
        <f>IF(T81&lt;1,$U$70,IF(K80="","",T81*$U$70+$U$70))</f>
        <v>611.4243866715489</v>
      </c>
      <c r="W81" s="190"/>
      <c r="Z81" s="166"/>
    </row>
    <row r="82" spans="1:21" ht="15">
      <c r="A82" s="21">
        <v>1983</v>
      </c>
      <c r="B82" s="60">
        <f>IF('Anchorage factor sheet'!B18=0,"",IF('USA All Cities'!B82="","",'USA All Cities'!B82-('All USA Factor Sheet'!B18-'Anchorage factor sheet'!B18)))</f>
        <v>98.51666666666665</v>
      </c>
      <c r="C82" s="60">
        <f>IF('Anchorage factor sheet'!C18=0,"",IF('USA All Cities'!C82="","",'USA All Cities'!C82-('All USA Factor Sheet'!C18-'Anchorage factor sheet'!C18)))</f>
        <v>98.61666666666666</v>
      </c>
      <c r="D82" s="60">
        <f>IF('Anchorage factor sheet'!D18=0,"",IF('USA All Cities'!D82="","",'USA All Cities'!D82-('All USA Factor Sheet'!D18-'Anchorage factor sheet'!D18)))</f>
        <v>98.61666666666666</v>
      </c>
      <c r="E82" s="60">
        <f>IF('Anchorage factor sheet'!E18=0,"",IF('USA All Cities'!E82="","",'USA All Cities'!E82-('All USA Factor Sheet'!E18-'Anchorage factor sheet'!E18)))</f>
        <v>99.31666666666665</v>
      </c>
      <c r="F82" s="60">
        <f>IF('Anchorage factor sheet'!F18=0,"",IF('USA All Cities'!F82="","",'USA All Cities'!F82-('All USA Factor Sheet'!F18-'Anchorage factor sheet'!F18)))</f>
        <v>99.91666666666666</v>
      </c>
      <c r="G82" s="60">
        <f>IF('Anchorage factor sheet'!G18=0,"",IF('USA All Cities'!G82="","",'USA All Cities'!G82-('All USA Factor Sheet'!G18-'Anchorage factor sheet'!G18)))</f>
        <v>100.21666666666665</v>
      </c>
      <c r="H82" s="60">
        <f>IF('Anchorage factor sheet'!H18=0,"",IF('USA All Cities'!H82="","",'USA All Cities'!H82-('All USA Factor Sheet'!H18-'Anchorage factor sheet'!H18)))</f>
        <v>98.38333333333335</v>
      </c>
      <c r="I82" s="60">
        <f>IF('Anchorage factor sheet'!I18=0,"",IF('USA All Cities'!I82="","",'USA All Cities'!I82-('All USA Factor Sheet'!I18-'Anchorage factor sheet'!I18)))</f>
        <v>98.68333333333335</v>
      </c>
      <c r="J82" s="60">
        <f>IF('Anchorage factor sheet'!J18=0,"",IF('USA All Cities'!J82="","",'USA All Cities'!J82-('All USA Factor Sheet'!J18-'Anchorage factor sheet'!J18)))</f>
        <v>99.18333333333335</v>
      </c>
      <c r="K82" s="117">
        <f>IF('Anchorage factor sheet'!K18=0,"",IF('USA All Cities'!K82="","",'USA All Cities'!K82-('All USA Factor Sheet'!K18-'Anchorage factor sheet'!K18)))</f>
        <v>99.48333333333335</v>
      </c>
      <c r="L82" s="60">
        <f>IF('Anchorage factor sheet'!L18=0,"",IF('USA All Cities'!L82="","",'USA All Cities'!L82-('All USA Factor Sheet'!L18-'Anchorage factor sheet'!L18)))</f>
        <v>99.68333333333335</v>
      </c>
      <c r="M82" s="41">
        <f>IF('Anchorage factor sheet'!M18=0,"",IF('USA All Cities'!M82="","",'USA All Cities'!M82-('All USA Factor Sheet'!M18-'Anchorage factor sheet'!M18)))</f>
        <v>99.78333333333335</v>
      </c>
      <c r="N82" s="83">
        <f t="shared" si="5"/>
        <v>99.2</v>
      </c>
      <c r="O82" s="84">
        <f t="shared" si="6"/>
        <v>99.2</v>
      </c>
      <c r="P82" s="108">
        <f t="shared" si="7"/>
        <v>99.2</v>
      </c>
      <c r="Q82" s="58">
        <f t="shared" si="3"/>
        <v>0.026753558566283742</v>
      </c>
      <c r="R82" s="58">
        <f t="shared" si="4"/>
        <v>0.018480492813141503</v>
      </c>
      <c r="S82" s="14">
        <f aca="true" t="shared" si="8" ref="S82:S104">IF(K81="","",K81-$K$72)</f>
        <v>52.26666666666668</v>
      </c>
      <c r="T82" s="12">
        <f aca="true" t="shared" si="9" ref="T82:T104">IF(K81="","",S82/$K$72)</f>
        <v>1.1482973269864523</v>
      </c>
      <c r="U82" s="13">
        <f>IF(T82&lt;T73,$U$70,IF(K81="","",T82*$U$70+$U$70))</f>
        <v>644.4891980959358</v>
      </c>
    </row>
    <row r="83" spans="1:21" ht="15">
      <c r="A83" s="29">
        <v>1984</v>
      </c>
      <c r="B83" s="61">
        <f>IF('Anchorage factor sheet'!B19=0,"",IF('USA All Cities'!B83="","",'USA All Cities'!B83-('All USA Factor Sheet'!B19-'Anchorage factor sheet'!B19)))</f>
        <v>101.75</v>
      </c>
      <c r="C83" s="61">
        <f>IF('Anchorage factor sheet'!C19=0,"",IF('USA All Cities'!C83="","",'USA All Cities'!C83-('All USA Factor Sheet'!C19-'Anchorage factor sheet'!C19)))</f>
        <v>102.25</v>
      </c>
      <c r="D83" s="61">
        <f>IF('Anchorage factor sheet'!D19=0,"",IF('USA All Cities'!D83="","",'USA All Cities'!D83-('All USA Factor Sheet'!D19-'Anchorage factor sheet'!D19)))</f>
        <v>102.44999999999999</v>
      </c>
      <c r="E83" s="61">
        <f>IF('Anchorage factor sheet'!E19=0,"",IF('USA All Cities'!E83="","",'USA All Cities'!E83-('All USA Factor Sheet'!E19-'Anchorage factor sheet'!E19)))</f>
        <v>102.94999999999999</v>
      </c>
      <c r="F83" s="61">
        <f>IF('Anchorage factor sheet'!F19=0,"",IF('USA All Cities'!F83="","",'USA All Cities'!F83-('All USA Factor Sheet'!F19-'Anchorage factor sheet'!F19)))</f>
        <v>103.25</v>
      </c>
      <c r="G83" s="61">
        <f>IF('Anchorage factor sheet'!G19=0,"",IF('USA All Cities'!G83="","",'USA All Cities'!G83-('All USA Factor Sheet'!G19-'Anchorage factor sheet'!G19)))</f>
        <v>103.55</v>
      </c>
      <c r="H83" s="61">
        <f>IF('Anchorage factor sheet'!H19=0,"",IF('USA All Cities'!H83="","",'USA All Cities'!H83-('All USA Factor Sheet'!H19-'Anchorage factor sheet'!H19)))</f>
        <v>103.08333333333333</v>
      </c>
      <c r="I83" s="61">
        <f>IF('Anchorage factor sheet'!I19=0,"",IF('USA All Cities'!I83="","",'USA All Cities'!I83-('All USA Factor Sheet'!I19-'Anchorage factor sheet'!I19)))</f>
        <v>103.48333333333333</v>
      </c>
      <c r="J83" s="61">
        <f>IF('Anchorage factor sheet'!J19=0,"",IF('USA All Cities'!J83="","",'USA All Cities'!J83-('All USA Factor Sheet'!J19-'Anchorage factor sheet'!J19)))</f>
        <v>103.98333333333333</v>
      </c>
      <c r="K83" s="118">
        <f>IF('Anchorage factor sheet'!K19=0,"",IF('USA All Cities'!K83="","",'USA All Cities'!K83-('All USA Factor Sheet'!K19-'Anchorage factor sheet'!K19)))</f>
        <v>104.28333333333333</v>
      </c>
      <c r="L83" s="61">
        <f>IF('Anchorage factor sheet'!L19=0,"",IF('USA All Cities'!L83="","",'USA All Cities'!L83-('All USA Factor Sheet'!L19-'Anchorage factor sheet'!L19)))</f>
        <v>104.28333333333333</v>
      </c>
      <c r="M83" s="42">
        <f>IF('Anchorage factor sheet'!M19=0,"",IF('USA All Cities'!M83="","",'USA All Cities'!M83-('All USA Factor Sheet'!M19-'Anchorage factor sheet'!M19)))</f>
        <v>104.28333333333333</v>
      </c>
      <c r="N83" s="85">
        <f t="shared" si="5"/>
        <v>102.69999999999999</v>
      </c>
      <c r="O83" s="86">
        <f t="shared" si="6"/>
        <v>103.89999999999999</v>
      </c>
      <c r="P83" s="109">
        <f t="shared" si="7"/>
        <v>103.3</v>
      </c>
      <c r="Q83" s="59">
        <f aca="true" t="shared" si="10" ref="Q83:Q103">IF(M83="","",(M83-M82)/M82)</f>
        <v>0.04509771170870204</v>
      </c>
      <c r="R83" s="59">
        <f aca="true" t="shared" si="11" ref="R83:R103">IF(P83="","",(P83-P82)/P82)</f>
        <v>0.041330645161290265</v>
      </c>
      <c r="S83" s="14">
        <f t="shared" si="8"/>
        <v>53.96666666666668</v>
      </c>
      <c r="T83" s="12">
        <f t="shared" si="9"/>
        <v>1.1856462834126698</v>
      </c>
      <c r="U83" s="13">
        <f aca="true" t="shared" si="12" ref="U83:U104">IF(T83&lt;T74,$U$70,IF(K82="","",T83*$U$70+$U$70))</f>
        <v>655.6938850238009</v>
      </c>
    </row>
    <row r="84" spans="1:21" ht="15">
      <c r="A84" s="21">
        <v>1985</v>
      </c>
      <c r="B84" s="60">
        <f>IF('Anchorage factor sheet'!B20=0,"",IF('USA All Cities'!B84="","",'USA All Cities'!B84-('All USA Factor Sheet'!B20-'Anchorage factor sheet'!B20)))</f>
        <v>103.58333333333334</v>
      </c>
      <c r="C84" s="60">
        <f>IF('Anchorage factor sheet'!C20=0,"",IF('USA All Cities'!C84="","",'USA All Cities'!C84-('All USA Factor Sheet'!C20-'Anchorage factor sheet'!C20)))</f>
        <v>104.08333333333334</v>
      </c>
      <c r="D84" s="60">
        <f>IF('Anchorage factor sheet'!D20=0,"",IF('USA All Cities'!D84="","",'USA All Cities'!D84-('All USA Factor Sheet'!D20-'Anchorage factor sheet'!D20)))</f>
        <v>104.48333333333335</v>
      </c>
      <c r="E84" s="60">
        <f>IF('Anchorage factor sheet'!E20=0,"",IF('USA All Cities'!E84="","",'USA All Cities'!E84-('All USA Factor Sheet'!E20-'Anchorage factor sheet'!E20)))</f>
        <v>104.98333333333335</v>
      </c>
      <c r="F84" s="60">
        <f>IF('Anchorage factor sheet'!F20=0,"",IF('USA All Cities'!F84="","",'USA All Cities'!F84-('All USA Factor Sheet'!F20-'Anchorage factor sheet'!F20)))</f>
        <v>105.38333333333334</v>
      </c>
      <c r="G84" s="60">
        <f>IF('Anchorage factor sheet'!G20=0,"",IF('USA All Cities'!G84="","",'USA All Cities'!G84-('All USA Factor Sheet'!G20-'Anchorage factor sheet'!G20)))</f>
        <v>105.68333333333334</v>
      </c>
      <c r="H84" s="60">
        <f>IF('Anchorage factor sheet'!H20=0,"",IF('USA All Cities'!H84="","",'USA All Cities'!H84-('All USA Factor Sheet'!H20-'Anchorage factor sheet'!H20)))</f>
        <v>106.18333333333335</v>
      </c>
      <c r="I84" s="60">
        <f>IF('Anchorage factor sheet'!I20=0,"",IF('USA All Cities'!I84="","",'USA All Cities'!I84-('All USA Factor Sheet'!I20-'Anchorage factor sheet'!I20)))</f>
        <v>106.38333333333335</v>
      </c>
      <c r="J84" s="60">
        <f>IF('Anchorage factor sheet'!J20=0,"",IF('USA All Cities'!J84="","",'USA All Cities'!J84-('All USA Factor Sheet'!J20-'Anchorage factor sheet'!J20)))</f>
        <v>106.68333333333335</v>
      </c>
      <c r="K84" s="117">
        <f>IF('Anchorage factor sheet'!K20=0,"",IF('USA All Cities'!K84="","",'USA All Cities'!K84-('All USA Factor Sheet'!K20-'Anchorage factor sheet'!K20)))</f>
        <v>107.08333333333336</v>
      </c>
      <c r="L84" s="60">
        <f>IF('Anchorage factor sheet'!L20=0,"",IF('USA All Cities'!L84="","",'USA All Cities'!L84-('All USA Factor Sheet'!L20-'Anchorage factor sheet'!L20)))</f>
        <v>107.38333333333335</v>
      </c>
      <c r="M84" s="41">
        <f>IF('Anchorage factor sheet'!M20=0,"",IF('USA All Cities'!M84="","",'USA All Cities'!M84-('All USA Factor Sheet'!M20-'Anchorage factor sheet'!M20)))</f>
        <v>107.68333333333335</v>
      </c>
      <c r="N84" s="83">
        <f t="shared" si="5"/>
        <v>104.7</v>
      </c>
      <c r="O84" s="84">
        <f t="shared" si="6"/>
        <v>106.90000000000003</v>
      </c>
      <c r="P84" s="108">
        <f t="shared" si="7"/>
        <v>105.80000000000003</v>
      </c>
      <c r="Q84" s="58">
        <f t="shared" si="10"/>
        <v>0.032603484097810644</v>
      </c>
      <c r="R84" s="58">
        <f t="shared" si="11"/>
        <v>0.024201355275895727</v>
      </c>
      <c r="S84" s="14">
        <f t="shared" si="8"/>
        <v>58.766666666666666</v>
      </c>
      <c r="T84" s="12">
        <f t="shared" si="9"/>
        <v>1.2911021603808128</v>
      </c>
      <c r="U84" s="13">
        <f t="shared" si="12"/>
        <v>687.3306481142438</v>
      </c>
    </row>
    <row r="85" spans="1:21" ht="15">
      <c r="A85" s="21">
        <v>1986</v>
      </c>
      <c r="B85" s="60">
        <f>IF('Anchorage factor sheet'!B21=0,"",IF('USA All Cities'!B85="","",'USA All Cities'!B85-('All USA Factor Sheet'!B21-'Anchorage factor sheet'!B21)))</f>
        <v>108.78333333333333</v>
      </c>
      <c r="C85" s="60">
        <f>IF('Anchorage factor sheet'!C21=0,"",IF('USA All Cities'!C85="","",'USA All Cities'!C85-('All USA Factor Sheet'!C21-'Anchorage factor sheet'!C21)))</f>
        <v>108.48333333333333</v>
      </c>
      <c r="D85" s="60">
        <f>IF('Anchorage factor sheet'!D21=0,"",IF('USA All Cities'!D85="","",'USA All Cities'!D85-('All USA Factor Sheet'!D21-'Anchorage factor sheet'!D21)))</f>
        <v>107.98333333333333</v>
      </c>
      <c r="E85" s="60">
        <f>IF('Anchorage factor sheet'!E21=0,"",IF('USA All Cities'!E85="","",'USA All Cities'!E85-('All USA Factor Sheet'!E21-'Anchorage factor sheet'!E21)))</f>
        <v>107.78333333333333</v>
      </c>
      <c r="F85" s="60">
        <f>IF('Anchorage factor sheet'!F21=0,"",IF('USA All Cities'!F85="","",'USA All Cities'!F85-('All USA Factor Sheet'!F21-'Anchorage factor sheet'!F21)))</f>
        <v>108.08333333333334</v>
      </c>
      <c r="G85" s="60">
        <f>IF('Anchorage factor sheet'!G21=0,"",IF('USA All Cities'!G85="","",'USA All Cities'!G85-('All USA Factor Sheet'!G21-'Anchorage factor sheet'!G21)))</f>
        <v>108.68333333333334</v>
      </c>
      <c r="H85" s="60">
        <f>IF('Anchorage factor sheet'!H21=0,"",IF('USA All Cities'!H85="","",'USA All Cities'!H85-('All USA Factor Sheet'!H21-'Anchorage factor sheet'!H21)))</f>
        <v>106.8</v>
      </c>
      <c r="I85" s="60">
        <f>IF('Anchorage factor sheet'!I21=0,"",IF('USA All Cities'!I85="","",'USA All Cities'!I85-('All USA Factor Sheet'!I21-'Anchorage factor sheet'!I21)))</f>
        <v>107</v>
      </c>
      <c r="J85" s="60">
        <f>IF('Anchorage factor sheet'!J21=0,"",IF('USA All Cities'!J85="","",'USA All Cities'!J85-('All USA Factor Sheet'!J21-'Anchorage factor sheet'!J21)))</f>
        <v>107.5</v>
      </c>
      <c r="K85" s="117">
        <f>IF('Anchorage factor sheet'!K21=0,"",IF('USA All Cities'!K85="","",'USA All Cities'!K85-('All USA Factor Sheet'!K21-'Anchorage factor sheet'!K21)))</f>
        <v>107.6</v>
      </c>
      <c r="L85" s="60">
        <f>IF('Anchorage factor sheet'!L21=0,"",IF('USA All Cities'!L85="","",'USA All Cities'!L85-('All USA Factor Sheet'!L21-'Anchorage factor sheet'!L21)))</f>
        <v>107.7</v>
      </c>
      <c r="M85" s="41">
        <f>IF('Anchorage factor sheet'!M21=0,"",IF('USA All Cities'!M85="","",'USA All Cities'!M85-('All USA Factor Sheet'!M21-'Anchorage factor sheet'!M21)))</f>
        <v>107.8</v>
      </c>
      <c r="N85" s="83">
        <f t="shared" si="5"/>
        <v>108.3</v>
      </c>
      <c r="O85" s="84">
        <f t="shared" si="6"/>
        <v>107.39999999999999</v>
      </c>
      <c r="P85" s="108">
        <f t="shared" si="7"/>
        <v>107.84999999999998</v>
      </c>
      <c r="Q85" s="58">
        <f t="shared" si="10"/>
        <v>0.0010834236186346925</v>
      </c>
      <c r="R85" s="58">
        <f t="shared" si="11"/>
        <v>0.019376181474479715</v>
      </c>
      <c r="S85" s="14">
        <f t="shared" si="8"/>
        <v>61.56666666666669</v>
      </c>
      <c r="T85" s="12">
        <f t="shared" si="9"/>
        <v>1.3526180886122305</v>
      </c>
      <c r="U85" s="13">
        <f t="shared" si="12"/>
        <v>705.7854265836692</v>
      </c>
    </row>
    <row r="86" spans="1:21" ht="15">
      <c r="A86" s="21">
        <v>1987</v>
      </c>
      <c r="B86" s="60">
        <f>IF('Anchorage factor sheet'!B22=0,"",IF('USA All Cities'!B86="","",'USA All Cities'!B86-('All USA Factor Sheet'!B22-'Anchorage factor sheet'!B22)))</f>
        <v>107.13333333333334</v>
      </c>
      <c r="C86" s="60">
        <f>IF('Anchorage factor sheet'!C22=0,"",IF('USA All Cities'!C86="","",'USA All Cities'!C86-('All USA Factor Sheet'!C22-'Anchorage factor sheet'!C22)))</f>
        <v>107.53333333333333</v>
      </c>
      <c r="D86" s="60">
        <f>IF('Anchorage factor sheet'!D22=0,"",IF('USA All Cities'!D86="","",'USA All Cities'!D86-('All USA Factor Sheet'!D22-'Anchorage factor sheet'!D22)))</f>
        <v>108.03333333333333</v>
      </c>
      <c r="E86" s="60">
        <f>IF('Anchorage factor sheet'!E22=0,"",IF('USA All Cities'!E86="","",'USA All Cities'!E86-('All USA Factor Sheet'!E22-'Anchorage factor sheet'!E22)))</f>
        <v>108.63333333333334</v>
      </c>
      <c r="F86" s="60">
        <f>IF('Anchorage factor sheet'!F22=0,"",IF('USA All Cities'!F86="","",'USA All Cities'!F86-('All USA Factor Sheet'!F22-'Anchorage factor sheet'!F22)))</f>
        <v>109.03333333333333</v>
      </c>
      <c r="G86" s="60">
        <f>IF('Anchorage factor sheet'!G22=0,"",IF('USA All Cities'!G86="","",'USA All Cities'!G86-('All USA Factor Sheet'!G22-'Anchorage factor sheet'!G22)))</f>
        <v>109.43333333333334</v>
      </c>
      <c r="H86" s="60">
        <f>IF('Anchorage factor sheet'!H22=0,"",IF('USA All Cities'!H86="","",'USA All Cities'!H86-('All USA Factor Sheet'!H22-'Anchorage factor sheet'!H22)))</f>
        <v>107.01666666666667</v>
      </c>
      <c r="I86" s="60">
        <f>IF('Anchorage factor sheet'!I22=0,"",IF('USA All Cities'!I86="","",'USA All Cities'!I86-('All USA Factor Sheet'!I22-'Anchorage factor sheet'!I22)))</f>
        <v>107.61666666666667</v>
      </c>
      <c r="J86" s="60">
        <f>IF('Anchorage factor sheet'!J22=0,"",IF('USA All Cities'!J86="","",'USA All Cities'!J86-('All USA Factor Sheet'!J22-'Anchorage factor sheet'!J22)))</f>
        <v>108.21666666666667</v>
      </c>
      <c r="K86" s="117">
        <f>IF('Anchorage factor sheet'!K22=0,"",IF('USA All Cities'!K86="","",'USA All Cities'!K86-('All USA Factor Sheet'!K22-'Anchorage factor sheet'!K22)))</f>
        <v>108.51666666666667</v>
      </c>
      <c r="L86" s="60">
        <f>IF('Anchorage factor sheet'!L22=0,"",IF('USA All Cities'!L86="","",'USA All Cities'!L86-('All USA Factor Sheet'!L22-'Anchorage factor sheet'!L22)))</f>
        <v>108.61666666666667</v>
      </c>
      <c r="M86" s="41">
        <f>IF('Anchorage factor sheet'!M22=0,"",IF('USA All Cities'!M86="","",'USA All Cities'!M86-('All USA Factor Sheet'!M22-'Anchorage factor sheet'!M22)))</f>
        <v>108.61666666666667</v>
      </c>
      <c r="N86" s="83">
        <f t="shared" si="5"/>
        <v>108.3</v>
      </c>
      <c r="O86" s="84">
        <f t="shared" si="6"/>
        <v>108.10000000000001</v>
      </c>
      <c r="P86" s="108">
        <f t="shared" si="7"/>
        <v>108.2</v>
      </c>
      <c r="Q86" s="58">
        <f t="shared" si="10"/>
        <v>0.007575757575757672</v>
      </c>
      <c r="R86" s="58">
        <f t="shared" si="11"/>
        <v>0.0032452480296710504</v>
      </c>
      <c r="S86" s="14">
        <f t="shared" si="8"/>
        <v>62.08333333333333</v>
      </c>
      <c r="T86" s="12">
        <f t="shared" si="9"/>
        <v>1.3639692420358842</v>
      </c>
      <c r="U86" s="13">
        <f t="shared" si="12"/>
        <v>709.1907726107652</v>
      </c>
    </row>
    <row r="87" spans="1:21" ht="15">
      <c r="A87" s="21">
        <v>1988</v>
      </c>
      <c r="B87" s="60">
        <f>IF('Anchorage factor sheet'!B23=0,"",IF('USA All Cities'!B87="","",'USA All Cities'!B87-('All USA Factor Sheet'!B23-'Anchorage factor sheet'!B23)))</f>
        <v>107.30000000000001</v>
      </c>
      <c r="C87" s="60">
        <f>IF('Anchorage factor sheet'!C23=0,"",IF('USA All Cities'!C87="","",'USA All Cities'!C87-('All USA Factor Sheet'!C23-'Anchorage factor sheet'!C23)))</f>
        <v>107.60000000000001</v>
      </c>
      <c r="D87" s="60">
        <f>IF('Anchorage factor sheet'!D23=0,"",IF('USA All Cities'!D87="","",'USA All Cities'!D87-('All USA Factor Sheet'!D23-'Anchorage factor sheet'!D23)))</f>
        <v>108.10000000000001</v>
      </c>
      <c r="E87" s="60">
        <f>IF('Anchorage factor sheet'!E23=0,"",IF('USA All Cities'!E87="","",'USA All Cities'!E87-('All USA Factor Sheet'!E23-'Anchorage factor sheet'!E23)))</f>
        <v>108.7</v>
      </c>
      <c r="F87" s="60">
        <f>IF('Anchorage factor sheet'!F23=0,"",IF('USA All Cities'!F87="","",'USA All Cities'!F87-('All USA Factor Sheet'!F23-'Anchorage factor sheet'!F23)))</f>
        <v>109.10000000000001</v>
      </c>
      <c r="G87" s="60">
        <f>IF('Anchorage factor sheet'!G23=0,"",IF('USA All Cities'!G87="","",'USA All Cities'!G87-('All USA Factor Sheet'!G23-'Anchorage factor sheet'!G23)))</f>
        <v>109.60000000000001</v>
      </c>
      <c r="H87" s="60">
        <f>IF('Anchorage factor sheet'!H23=0,"",IF('USA All Cities'!H87="","",'USA All Cities'!H87-('All USA Factor Sheet'!H23-'Anchorage factor sheet'!H23)))</f>
        <v>107.68333333333335</v>
      </c>
      <c r="I87" s="60">
        <f>IF('Anchorage factor sheet'!I23=0,"",IF('USA All Cities'!I87="","",'USA All Cities'!I87-('All USA Factor Sheet'!I23-'Anchorage factor sheet'!I23)))</f>
        <v>108.18333333333335</v>
      </c>
      <c r="J87" s="60">
        <f>IF('Anchorage factor sheet'!J23=0,"",IF('USA All Cities'!J87="","",'USA All Cities'!J87-('All USA Factor Sheet'!J23-'Anchorage factor sheet'!J23)))</f>
        <v>108.98333333333335</v>
      </c>
      <c r="K87" s="117">
        <f>IF('Anchorage factor sheet'!K23=0,"",IF('USA All Cities'!K87="","",'USA All Cities'!K87-('All USA Factor Sheet'!K23-'Anchorage factor sheet'!K23)))</f>
        <v>109.38333333333335</v>
      </c>
      <c r="L87" s="60">
        <f>IF('Anchorage factor sheet'!L23=0,"",IF('USA All Cities'!L87="","",'USA All Cities'!L87-('All USA Factor Sheet'!L23-'Anchorage factor sheet'!L23)))</f>
        <v>109.48333333333335</v>
      </c>
      <c r="M87" s="41">
        <f>IF('Anchorage factor sheet'!M23=0,"",IF('USA All Cities'!M87="","",'USA All Cities'!M87-('All USA Factor Sheet'!M23-'Anchorage factor sheet'!M23)))</f>
        <v>109.68333333333335</v>
      </c>
      <c r="N87" s="83">
        <f t="shared" si="5"/>
        <v>108.40000000000002</v>
      </c>
      <c r="O87" s="84">
        <f t="shared" si="6"/>
        <v>108.90000000000002</v>
      </c>
      <c r="P87" s="108">
        <f t="shared" si="7"/>
        <v>108.65000000000003</v>
      </c>
      <c r="Q87" s="58">
        <f t="shared" si="10"/>
        <v>0.009820469541200035</v>
      </c>
      <c r="R87" s="58">
        <f t="shared" si="11"/>
        <v>0.004158964879852414</v>
      </c>
      <c r="S87" s="14">
        <f t="shared" si="8"/>
        <v>63</v>
      </c>
      <c r="T87" s="12">
        <f t="shared" si="9"/>
        <v>1.384108385206884</v>
      </c>
      <c r="U87" s="13">
        <f t="shared" si="12"/>
        <v>715.2325155620651</v>
      </c>
    </row>
    <row r="88" spans="1:21" ht="15.75" thickBot="1">
      <c r="A88" s="26">
        <v>1989</v>
      </c>
      <c r="B88" s="62">
        <f>IF('Anchorage factor sheet'!B24=0,"",IF('USA All Cities'!B88="","",'USA All Cities'!B88-('All USA Factor Sheet'!B24-'Anchorage factor sheet'!B24)))</f>
        <v>109.33333333333333</v>
      </c>
      <c r="C88" s="62">
        <f>IF('Anchorage factor sheet'!C24=0,"",IF('USA All Cities'!C88="","",'USA All Cities'!C88-('All USA Factor Sheet'!C24-'Anchorage factor sheet'!C24)))</f>
        <v>109.83333333333333</v>
      </c>
      <c r="D88" s="62">
        <f>IF('Anchorage factor sheet'!D24=0,"",IF('USA All Cities'!D88="","",'USA All Cities'!D88-('All USA Factor Sheet'!D24-'Anchorage factor sheet'!D24)))</f>
        <v>110.53333333333333</v>
      </c>
      <c r="E88" s="62">
        <f>IF('Anchorage factor sheet'!E24=0,"",IF('USA All Cities'!E88="","",'USA All Cities'!E88-('All USA Factor Sheet'!E24-'Anchorage factor sheet'!E24)))</f>
        <v>111.33333333333333</v>
      </c>
      <c r="F88" s="62">
        <f>IF('Anchorage factor sheet'!F24=0,"",IF('USA All Cities'!F88="","",'USA All Cities'!F88-('All USA Factor Sheet'!F24-'Anchorage factor sheet'!F24)))</f>
        <v>112.03333333333333</v>
      </c>
      <c r="G88" s="62">
        <f>IF('Anchorage factor sheet'!G24=0,"",IF('USA All Cities'!G88="","",'USA All Cities'!G88-('All USA Factor Sheet'!G24-'Anchorage factor sheet'!G24)))</f>
        <v>112.33333333333333</v>
      </c>
      <c r="H88" s="62">
        <f>IF('Anchorage factor sheet'!H24=0,"",IF('USA All Cities'!H88="","",'USA All Cities'!H88-('All USA Factor Sheet'!H24-'Anchorage factor sheet'!H24)))</f>
        <v>111.63333333333334</v>
      </c>
      <c r="I88" s="62">
        <f>IF('Anchorage factor sheet'!I24=0,"",IF('USA All Cities'!I88="","",'USA All Cities'!I88-('All USA Factor Sheet'!I24-'Anchorage factor sheet'!I24)))</f>
        <v>111.83333333333333</v>
      </c>
      <c r="J88" s="62">
        <f>IF('Anchorage factor sheet'!J24=0,"",IF('USA All Cities'!J88="","",'USA All Cities'!J88-('All USA Factor Sheet'!J24-'Anchorage factor sheet'!J24)))</f>
        <v>112.23333333333333</v>
      </c>
      <c r="K88" s="119">
        <f>IF('Anchorage factor sheet'!K24=0,"",IF('USA All Cities'!K88="","",'USA All Cities'!K88-('All USA Factor Sheet'!K24-'Anchorage factor sheet'!K24)))</f>
        <v>112.83333333333333</v>
      </c>
      <c r="L88" s="62">
        <f>IF('Anchorage factor sheet'!L24=0,"",IF('USA All Cities'!L88="","",'USA All Cities'!L88-('All USA Factor Sheet'!L24-'Anchorage factor sheet'!L24)))</f>
        <v>113.13333333333334</v>
      </c>
      <c r="M88" s="43">
        <f>IF('Anchorage factor sheet'!M24=0,"",IF('USA All Cities'!M88="","",'USA All Cities'!M88-('All USA Factor Sheet'!M24-'Anchorage factor sheet'!M24)))</f>
        <v>113.33333333333333</v>
      </c>
      <c r="N88" s="87">
        <f t="shared" si="5"/>
        <v>110.89999999999999</v>
      </c>
      <c r="O88" s="88">
        <f t="shared" si="6"/>
        <v>112.5</v>
      </c>
      <c r="P88" s="110">
        <f t="shared" si="7"/>
        <v>111.7</v>
      </c>
      <c r="Q88" s="144">
        <f t="shared" si="10"/>
        <v>0.033277617383376173</v>
      </c>
      <c r="R88" s="144">
        <f t="shared" si="11"/>
        <v>0.028071790151863486</v>
      </c>
      <c r="S88" s="14">
        <f t="shared" si="8"/>
        <v>63.86666666666669</v>
      </c>
      <c r="T88" s="12">
        <f t="shared" si="9"/>
        <v>1.403149029659466</v>
      </c>
      <c r="U88" s="13">
        <f t="shared" si="12"/>
        <v>720.9447088978397</v>
      </c>
    </row>
    <row r="89" spans="1:21" ht="15">
      <c r="A89" s="22">
        <v>1990</v>
      </c>
      <c r="B89" s="63">
        <f>IF('Anchorage factor sheet'!B25=0,"",IF('USA All Cities'!B89="","",'USA All Cities'!B89-('All USA Factor Sheet'!B25-'Anchorage factor sheet'!B25)))</f>
        <v>115.61666666666667</v>
      </c>
      <c r="C89" s="63">
        <f>IF('Anchorage factor sheet'!C25=0,"",IF('USA All Cities'!C89="","",'USA All Cities'!C89-('All USA Factor Sheet'!C25-'Anchorage factor sheet'!C25)))</f>
        <v>116.21666666666667</v>
      </c>
      <c r="D89" s="63">
        <f>IF('Anchorage factor sheet'!D25=0,"",IF('USA All Cities'!D89="","",'USA All Cities'!D89-('All USA Factor Sheet'!D25-'Anchorage factor sheet'!D25)))</f>
        <v>116.91666666666666</v>
      </c>
      <c r="E89" s="63">
        <f>IF('Anchorage factor sheet'!E25=0,"",IF('USA All Cities'!E89="","",'USA All Cities'!E89-('All USA Factor Sheet'!E25-'Anchorage factor sheet'!E25)))</f>
        <v>117.11666666666667</v>
      </c>
      <c r="F89" s="63">
        <f>IF('Anchorage factor sheet'!F25=0,"",IF('USA All Cities'!F89="","",'USA All Cities'!F89-('All USA Factor Sheet'!F25-'Anchorage factor sheet'!F25)))</f>
        <v>117.41666666666666</v>
      </c>
      <c r="G89" s="63">
        <f>IF('Anchorage factor sheet'!G25=0,"",IF('USA All Cities'!G89="","",'USA All Cities'!G89-('All USA Factor Sheet'!G25-'Anchorage factor sheet'!G25)))</f>
        <v>118.11666666666667</v>
      </c>
      <c r="H89" s="63">
        <f>IF('Anchorage factor sheet'!H25=0,"",IF('USA All Cities'!H89="","",'USA All Cities'!H89-('All USA Factor Sheet'!H25-'Anchorage factor sheet'!H25)))</f>
        <v>118.16666666666669</v>
      </c>
      <c r="I89" s="63">
        <f>IF('Anchorage factor sheet'!I25=0,"",IF('USA All Cities'!I89="","",'USA All Cities'!I89-('All USA Factor Sheet'!I25-'Anchorage factor sheet'!I25)))</f>
        <v>119.36666666666667</v>
      </c>
      <c r="J89" s="63">
        <f>IF('Anchorage factor sheet'!J25=0,"",IF('USA All Cities'!J89="","",'USA All Cities'!J89-('All USA Factor Sheet'!J25-'Anchorage factor sheet'!J25)))</f>
        <v>120.46666666666667</v>
      </c>
      <c r="K89" s="120">
        <f>IF('Anchorage factor sheet'!K25=0,"",IF('USA All Cities'!K89="","",'USA All Cities'!K89-('All USA Factor Sheet'!K25-'Anchorage factor sheet'!K25)))</f>
        <v>121.26666666666668</v>
      </c>
      <c r="L89" s="63">
        <f>IF('Anchorage factor sheet'!L25=0,"",IF('USA All Cities'!L89="","",'USA All Cities'!L89-('All USA Factor Sheet'!L25-'Anchorage factor sheet'!L25)))</f>
        <v>121.56666666666669</v>
      </c>
      <c r="M89" s="44">
        <f>IF('Anchorage factor sheet'!M25=0,"",IF('USA All Cities'!M89="","",'USA All Cities'!M89-('All USA Factor Sheet'!M25-'Anchorage factor sheet'!M25)))</f>
        <v>121.56666666666669</v>
      </c>
      <c r="N89" s="89">
        <f t="shared" si="5"/>
        <v>116.89999999999999</v>
      </c>
      <c r="O89" s="90">
        <f t="shared" si="6"/>
        <v>120.40000000000002</v>
      </c>
      <c r="P89" s="111">
        <f t="shared" si="7"/>
        <v>118.64999999999998</v>
      </c>
      <c r="Q89" s="145">
        <f t="shared" si="10"/>
        <v>0.07264705882352968</v>
      </c>
      <c r="R89" s="145">
        <f t="shared" si="11"/>
        <v>0.062220232766338174</v>
      </c>
      <c r="S89" s="14">
        <f t="shared" si="8"/>
        <v>67.31666666666666</v>
      </c>
      <c r="T89" s="12">
        <f t="shared" si="9"/>
        <v>1.4789454412303185</v>
      </c>
      <c r="U89" s="13">
        <f t="shared" si="12"/>
        <v>743.6836323690956</v>
      </c>
    </row>
    <row r="90" spans="1:21" ht="15">
      <c r="A90" s="22">
        <v>1991</v>
      </c>
      <c r="B90" s="63">
        <f>IF('Anchorage factor sheet'!B26=0,"",IF('USA All Cities'!B90="","",'USA All Cities'!B90-('All USA Factor Sheet'!B26-'Anchorage factor sheet'!B26)))</f>
        <v>122.7</v>
      </c>
      <c r="C90" s="63">
        <f>IF('Anchorage factor sheet'!C26=0,"",IF('USA All Cities'!C90="","",'USA All Cities'!C90-('All USA Factor Sheet'!C26-'Anchorage factor sheet'!C26)))</f>
        <v>122.90000000000002</v>
      </c>
      <c r="D90" s="63">
        <f>IF('Anchorage factor sheet'!D26=0,"",IF('USA All Cities'!D90="","",'USA All Cities'!D90-('All USA Factor Sheet'!D26-'Anchorage factor sheet'!D26)))</f>
        <v>123.10000000000001</v>
      </c>
      <c r="E90" s="63">
        <f>IF('Anchorage factor sheet'!E26=0,"",IF('USA All Cities'!E90="","",'USA All Cities'!E90-('All USA Factor Sheet'!E26-'Anchorage factor sheet'!E26)))</f>
        <v>123.3</v>
      </c>
      <c r="F90" s="63">
        <f>IF('Anchorage factor sheet'!F26=0,"",IF('USA All Cities'!F90="","",'USA All Cities'!F90-('All USA Factor Sheet'!F26-'Anchorage factor sheet'!F26)))</f>
        <v>123.7</v>
      </c>
      <c r="G90" s="63">
        <f>IF('Anchorage factor sheet'!G26=0,"",IF('USA All Cities'!G90="","",'USA All Cities'!G90-('All USA Factor Sheet'!G26-'Anchorage factor sheet'!G26)))</f>
        <v>124.10000000000001</v>
      </c>
      <c r="H90" s="63">
        <f>IF('Anchorage factor sheet'!H26=0,"",IF('USA All Cities'!H90="","",'USA All Cities'!H90-('All USA Factor Sheet'!H26-'Anchorage factor sheet'!H26)))</f>
        <v>123.71666666666665</v>
      </c>
      <c r="I90" s="63">
        <f>IF('Anchorage factor sheet'!I26=0,"",IF('USA All Cities'!I90="","",'USA All Cities'!I90-('All USA Factor Sheet'!I26-'Anchorage factor sheet'!I26)))</f>
        <v>124.11666666666666</v>
      </c>
      <c r="J90" s="63">
        <f>IF('Anchorage factor sheet'!J26=0,"",IF('USA All Cities'!J90="","",'USA All Cities'!J90-('All USA Factor Sheet'!J26-'Anchorage factor sheet'!J26)))</f>
        <v>124.71666666666665</v>
      </c>
      <c r="K90" s="120">
        <f>IF('Anchorage factor sheet'!K26=0,"",IF('USA All Cities'!K90="","",'USA All Cities'!K90-('All USA Factor Sheet'!K26-'Anchorage factor sheet'!K26)))</f>
        <v>124.91666666666667</v>
      </c>
      <c r="L90" s="63">
        <f>IF('Anchorage factor sheet'!L26=0,"",IF('USA All Cities'!L90="","",'USA All Cities'!L90-('All USA Factor Sheet'!L26-'Anchorage factor sheet'!L26)))</f>
        <v>125.31666666666668</v>
      </c>
      <c r="M90" s="44">
        <f>IF('Anchorage factor sheet'!M26=0,"",IF('USA All Cities'!M90="","",'USA All Cities'!M90-('All USA Factor Sheet'!M26-'Anchorage factor sheet'!M26)))</f>
        <v>125.41666666666667</v>
      </c>
      <c r="N90" s="89">
        <f t="shared" si="5"/>
        <v>123.30000000000001</v>
      </c>
      <c r="O90" s="90">
        <f t="shared" si="6"/>
        <v>124.69999999999999</v>
      </c>
      <c r="P90" s="111">
        <f t="shared" si="7"/>
        <v>124.00000000000001</v>
      </c>
      <c r="Q90" s="145">
        <f t="shared" si="10"/>
        <v>0.03166986564299407</v>
      </c>
      <c r="R90" s="145">
        <f t="shared" si="11"/>
        <v>0.04509060261272683</v>
      </c>
      <c r="S90" s="14">
        <f t="shared" si="8"/>
        <v>75.75000000000001</v>
      </c>
      <c r="T90" s="12">
        <f t="shared" si="9"/>
        <v>1.6642255584035155</v>
      </c>
      <c r="U90" s="13">
        <f t="shared" si="12"/>
        <v>799.2676675210546</v>
      </c>
    </row>
    <row r="91" spans="1:21" ht="15">
      <c r="A91" s="22">
        <v>1992</v>
      </c>
      <c r="B91" s="63">
        <f>IF('Anchorage factor sheet'!B27=0,"",IF('USA All Cities'!B91="","",'USA All Cities'!B91-('All USA Factor Sheet'!B27-'Anchorage factor sheet'!B27)))</f>
        <v>126.16666666666664</v>
      </c>
      <c r="C91" s="63">
        <f>IF('Anchorage factor sheet'!C27=0,"",IF('USA All Cities'!C91="","",'USA All Cities'!C91-('All USA Factor Sheet'!C27-'Anchorage factor sheet'!C27)))</f>
        <v>126.66666666666664</v>
      </c>
      <c r="D91" s="63">
        <f>IF('Anchorage factor sheet'!D27=0,"",IF('USA All Cities'!D91="","",'USA All Cities'!D91-('All USA Factor Sheet'!D27-'Anchorage factor sheet'!D27)))</f>
        <v>127.36666666666666</v>
      </c>
      <c r="E91" s="63">
        <f>IF('Anchorage factor sheet'!E27=0,"",IF('USA All Cities'!E91="","",'USA All Cities'!E91-('All USA Factor Sheet'!E27-'Anchorage factor sheet'!E27)))</f>
        <v>127.56666666666665</v>
      </c>
      <c r="F91" s="63">
        <f>IF('Anchorage factor sheet'!F27=0,"",IF('USA All Cities'!F91="","",'USA All Cities'!F91-('All USA Factor Sheet'!F27-'Anchorage factor sheet'!F27)))</f>
        <v>127.76666666666664</v>
      </c>
      <c r="G91" s="63">
        <f>IF('Anchorage factor sheet'!G27=0,"",IF('USA All Cities'!G91="","",'USA All Cities'!G91-('All USA Factor Sheet'!G27-'Anchorage factor sheet'!G27)))</f>
        <v>128.26666666666665</v>
      </c>
      <c r="H91" s="63">
        <f>IF('Anchorage factor sheet'!H27=0,"",IF('USA All Cities'!H91="","",'USA All Cities'!H91-('All USA Factor Sheet'!H27-'Anchorage factor sheet'!H27)))</f>
        <v>128.2</v>
      </c>
      <c r="I91" s="63">
        <f>IF('Anchorage factor sheet'!I27=0,"",IF('USA All Cities'!I91="","",'USA All Cities'!I91-('All USA Factor Sheet'!I27-'Anchorage factor sheet'!I27)))</f>
        <v>128.6</v>
      </c>
      <c r="J91" s="63">
        <f>IF('Anchorage factor sheet'!J27=0,"",IF('USA All Cities'!J91="","",'USA All Cities'!J91-('All USA Factor Sheet'!J27-'Anchorage factor sheet'!J27)))</f>
        <v>129</v>
      </c>
      <c r="K91" s="120">
        <f>IF('Anchorage factor sheet'!K27=0,"",IF('USA All Cities'!K91="","",'USA All Cities'!K91-('All USA Factor Sheet'!K27-'Anchorage factor sheet'!K27)))</f>
        <v>129.5</v>
      </c>
      <c r="L91" s="63">
        <f>IF('Anchorage factor sheet'!L27=0,"",IF('USA All Cities'!L91="","",'USA All Cities'!L91-('All USA Factor Sheet'!L27-'Anchorage factor sheet'!L27)))</f>
        <v>129.7</v>
      </c>
      <c r="M91" s="44">
        <f>IF('Anchorage factor sheet'!M27=0,"",IF('USA All Cities'!M91="","",'USA All Cities'!M91-('All USA Factor Sheet'!M27-'Anchorage factor sheet'!M27)))</f>
        <v>129.6</v>
      </c>
      <c r="N91" s="89">
        <f t="shared" si="5"/>
        <v>127.29999999999997</v>
      </c>
      <c r="O91" s="90">
        <f t="shared" si="6"/>
        <v>129.1</v>
      </c>
      <c r="P91" s="111">
        <f t="shared" si="7"/>
        <v>128.2</v>
      </c>
      <c r="Q91" s="145">
        <f t="shared" si="10"/>
        <v>0.033355481727574667</v>
      </c>
      <c r="R91" s="145">
        <f t="shared" si="11"/>
        <v>0.03387096774193527</v>
      </c>
      <c r="S91" s="14">
        <f t="shared" si="8"/>
        <v>79.4</v>
      </c>
      <c r="T91" s="12">
        <f t="shared" si="9"/>
        <v>1.744415964848041</v>
      </c>
      <c r="U91" s="13">
        <f t="shared" si="12"/>
        <v>823.3247894544123</v>
      </c>
    </row>
    <row r="92" spans="1:21" ht="15">
      <c r="A92" s="22">
        <v>1993</v>
      </c>
      <c r="B92" s="63">
        <f>IF('Anchorage factor sheet'!B28=0,"",IF('USA All Cities'!B92="","",'USA All Cities'!B92-('All USA Factor Sheet'!B28-'Anchorage factor sheet'!B28)))</f>
        <v>130.45</v>
      </c>
      <c r="C92" s="63">
        <f>IF('Anchorage factor sheet'!C28=0,"",IF('USA All Cities'!C92="","",'USA All Cities'!C92-('All USA Factor Sheet'!C28-'Anchorage factor sheet'!C28)))</f>
        <v>130.95</v>
      </c>
      <c r="D92" s="63">
        <f>IF('Anchorage factor sheet'!D28=0,"",IF('USA All Cities'!D92="","",'USA All Cities'!D92-('All USA Factor Sheet'!D28-'Anchorage factor sheet'!D28)))</f>
        <v>131.45</v>
      </c>
      <c r="E92" s="63">
        <f>IF('Anchorage factor sheet'!E28=0,"",IF('USA All Cities'!E92="","",'USA All Cities'!E92-('All USA Factor Sheet'!E28-'Anchorage factor sheet'!E28)))</f>
        <v>131.85</v>
      </c>
      <c r="F92" s="63">
        <f>IF('Anchorage factor sheet'!F28=0,"",IF('USA All Cities'!F92="","",'USA All Cities'!F92-('All USA Factor Sheet'!F28-'Anchorage factor sheet'!F28)))</f>
        <v>132.04999999999998</v>
      </c>
      <c r="G92" s="63">
        <f>IF('Anchorage factor sheet'!G28=0,"",IF('USA All Cities'!G92="","",'USA All Cities'!G92-('All USA Factor Sheet'!G28-'Anchorage factor sheet'!G28)))</f>
        <v>132.25</v>
      </c>
      <c r="H92" s="63">
        <f>IF('Anchorage factor sheet'!H28=0,"",IF('USA All Cities'!H92="","",'USA All Cities'!H92-('All USA Factor Sheet'!H28-'Anchorage factor sheet'!H28)))</f>
        <v>131.93333333333337</v>
      </c>
      <c r="I92" s="63">
        <f>IF('Anchorage factor sheet'!I28=0,"",IF('USA All Cities'!I92="","",'USA All Cities'!I92-('All USA Factor Sheet'!I28-'Anchorage factor sheet'!I28)))</f>
        <v>132.33333333333337</v>
      </c>
      <c r="J92" s="63">
        <f>IF('Anchorage factor sheet'!J28=0,"",IF('USA All Cities'!J92="","",'USA All Cities'!J92-('All USA Factor Sheet'!J28-'Anchorage factor sheet'!J28)))</f>
        <v>132.63333333333335</v>
      </c>
      <c r="K92" s="120">
        <f>IF('Anchorage factor sheet'!K28=0,"",IF('USA All Cities'!K92="","",'USA All Cities'!K92-('All USA Factor Sheet'!K28-'Anchorage factor sheet'!K28)))</f>
        <v>133.23333333333335</v>
      </c>
      <c r="L92" s="63">
        <f>IF('Anchorage factor sheet'!L28=0,"",IF('USA All Cities'!L92="","",'USA All Cities'!L92-('All USA Factor Sheet'!L28-'Anchorage factor sheet'!L28)))</f>
        <v>133.33333333333337</v>
      </c>
      <c r="M92" s="44">
        <f>IF('Anchorage factor sheet'!M28=0,"",IF('USA All Cities'!M92="","",'USA All Cities'!M92-('All USA Factor Sheet'!M28-'Anchorage factor sheet'!M28)))</f>
        <v>133.33333333333337</v>
      </c>
      <c r="N92" s="89">
        <f t="shared" si="5"/>
        <v>131.49999999999997</v>
      </c>
      <c r="O92" s="90">
        <f t="shared" si="6"/>
        <v>132.80000000000004</v>
      </c>
      <c r="P92" s="111">
        <f t="shared" si="7"/>
        <v>132.15</v>
      </c>
      <c r="Q92" s="145">
        <f t="shared" si="10"/>
        <v>0.028806584362140255</v>
      </c>
      <c r="R92" s="145">
        <f t="shared" si="11"/>
        <v>0.030811232449298107</v>
      </c>
      <c r="S92" s="14">
        <f t="shared" si="8"/>
        <v>83.98333333333333</v>
      </c>
      <c r="T92" s="12">
        <f t="shared" si="9"/>
        <v>1.8451116807030392</v>
      </c>
      <c r="U92" s="13">
        <f t="shared" si="12"/>
        <v>853.5335042109118</v>
      </c>
    </row>
    <row r="93" spans="1:21" ht="15">
      <c r="A93" s="28">
        <v>1994</v>
      </c>
      <c r="B93" s="64">
        <f>IF('Anchorage factor sheet'!B29=0,"",IF('USA All Cities'!B93="","",'USA All Cities'!B93-('All USA Factor Sheet'!B29-'Anchorage factor sheet'!B29)))</f>
        <v>133.33333333333334</v>
      </c>
      <c r="C93" s="64">
        <f>IF('Anchorage factor sheet'!C29=0,"",IF('USA All Cities'!C93="","",'USA All Cities'!C93-('All USA Factor Sheet'!C29-'Anchorage factor sheet'!C29)))</f>
        <v>133.83333333333334</v>
      </c>
      <c r="D93" s="64">
        <f>IF('Anchorage factor sheet'!D29=0,"",IF('USA All Cities'!D93="","",'USA All Cities'!D93-('All USA Factor Sheet'!D29-'Anchorage factor sheet'!D29)))</f>
        <v>134.33333333333334</v>
      </c>
      <c r="E93" s="64">
        <f>IF('Anchorage factor sheet'!E29=0,"",IF('USA All Cities'!E93="","",'USA All Cities'!E93-('All USA Factor Sheet'!E29-'Anchorage factor sheet'!E29)))</f>
        <v>134.53333333333336</v>
      </c>
      <c r="F93" s="64">
        <f>IF('Anchorage factor sheet'!F29=0,"",IF('USA All Cities'!F93="","",'USA All Cities'!F93-('All USA Factor Sheet'!F29-'Anchorage factor sheet'!F29)))</f>
        <v>134.63333333333335</v>
      </c>
      <c r="G93" s="64">
        <f>IF('Anchorage factor sheet'!G29=0,"",IF('USA All Cities'!G93="","",'USA All Cities'!G93-('All USA Factor Sheet'!G29-'Anchorage factor sheet'!G29)))</f>
        <v>135.13333333333335</v>
      </c>
      <c r="H93" s="64">
        <f>IF('Anchorage factor sheet'!H29=0,"",IF('USA All Cities'!H93="","",'USA All Cities'!H93-('All USA Factor Sheet'!H29-'Anchorage factor sheet'!H29)))</f>
        <v>134.91666666666669</v>
      </c>
      <c r="I93" s="64">
        <f>IF('Anchorage factor sheet'!I29=0,"",IF('USA All Cities'!I93="","",'USA All Cities'!I93-('All USA Factor Sheet'!I29-'Anchorage factor sheet'!I29)))</f>
        <v>135.51666666666668</v>
      </c>
      <c r="J93" s="64">
        <f>IF('Anchorage factor sheet'!J29=0,"",IF('USA All Cities'!J93="","",'USA All Cities'!J93-('All USA Factor Sheet'!J29-'Anchorage factor sheet'!J29)))</f>
        <v>135.91666666666669</v>
      </c>
      <c r="K93" s="121">
        <f>IF('Anchorage factor sheet'!K29=0,"",IF('USA All Cities'!K93="","",'USA All Cities'!K93-('All USA Factor Sheet'!K29-'Anchorage factor sheet'!K29)))</f>
        <v>136.01666666666668</v>
      </c>
      <c r="L93" s="64">
        <f>IF('Anchorage factor sheet'!L29=0,"",IF('USA All Cities'!L93="","",'USA All Cities'!L93-('All USA Factor Sheet'!L29-'Anchorage factor sheet'!L29)))</f>
        <v>136.21666666666667</v>
      </c>
      <c r="M93" s="45">
        <f>IF('Anchorage factor sheet'!M29=0,"",IF('USA All Cities'!M93="","",'USA All Cities'!M93-('All USA Factor Sheet'!M29-'Anchorage factor sheet'!M29)))</f>
        <v>136.21666666666667</v>
      </c>
      <c r="N93" s="91">
        <f t="shared" si="5"/>
        <v>134.29999999999998</v>
      </c>
      <c r="O93" s="92">
        <f t="shared" si="6"/>
        <v>135.80000000000004</v>
      </c>
      <c r="P93" s="112">
        <f t="shared" si="7"/>
        <v>135.05</v>
      </c>
      <c r="Q93" s="146">
        <f t="shared" si="10"/>
        <v>0.021624999999999724</v>
      </c>
      <c r="R93" s="146">
        <f t="shared" si="11"/>
        <v>0.021944759742716653</v>
      </c>
      <c r="S93" s="14">
        <f t="shared" si="8"/>
        <v>87.71666666666668</v>
      </c>
      <c r="T93" s="12">
        <f t="shared" si="9"/>
        <v>1.927132918344929</v>
      </c>
      <c r="U93" s="13">
        <f t="shared" si="12"/>
        <v>878.1398755034787</v>
      </c>
    </row>
    <row r="94" spans="1:21" ht="15">
      <c r="A94" s="22">
        <v>1995</v>
      </c>
      <c r="B94" s="63">
        <f>IF('Anchorage factor sheet'!B30=0,"",IF('USA All Cities'!B94="","",'USA All Cities'!B94-('All USA Factor Sheet'!B30-'Anchorage factor sheet'!B30)))</f>
        <v>136.96666666666667</v>
      </c>
      <c r="C94" s="63">
        <f>IF('Anchorage factor sheet'!C30=0,"",IF('USA All Cities'!C94="","",'USA All Cities'!C94-('All USA Factor Sheet'!C30-'Anchorage factor sheet'!C30)))</f>
        <v>137.56666666666666</v>
      </c>
      <c r="D94" s="63">
        <f>IF('Anchorage factor sheet'!D30=0,"",IF('USA All Cities'!D94="","",'USA All Cities'!D94-('All USA Factor Sheet'!D30-'Anchorage factor sheet'!D30)))</f>
        <v>138.06666666666666</v>
      </c>
      <c r="E94" s="63">
        <f>IF('Anchorage factor sheet'!E30=0,"",IF('USA All Cities'!E94="","",'USA All Cities'!E94-('All USA Factor Sheet'!E30-'Anchorage factor sheet'!E30)))</f>
        <v>138.56666666666666</v>
      </c>
      <c r="F94" s="63">
        <f>IF('Anchorage factor sheet'!F30=0,"",IF('USA All Cities'!F94="","",'USA All Cities'!F94-('All USA Factor Sheet'!F30-'Anchorage factor sheet'!F30)))</f>
        <v>138.86666666666665</v>
      </c>
      <c r="G94" s="63">
        <f>IF('Anchorage factor sheet'!G30=0,"",IF('USA All Cities'!G94="","",'USA All Cities'!G94-('All USA Factor Sheet'!G30-'Anchorage factor sheet'!G30)))</f>
        <v>139.16666666666666</v>
      </c>
      <c r="H94" s="63">
        <f>IF('Anchorage factor sheet'!H30=0,"",IF('USA All Cities'!H94="","",'USA All Cities'!H94-('All USA Factor Sheet'!H30-'Anchorage factor sheet'!H30)))</f>
        <v>138.76666666666668</v>
      </c>
      <c r="I94" s="63">
        <f>IF('Anchorage factor sheet'!I30=0,"",IF('USA All Cities'!I94="","",'USA All Cities'!I94-('All USA Factor Sheet'!I30-'Anchorage factor sheet'!I30)))</f>
        <v>139.16666666666669</v>
      </c>
      <c r="J94" s="63">
        <f>IF('Anchorage factor sheet'!J30=0,"",IF('USA All Cities'!J94="","",'USA All Cities'!J94-('All USA Factor Sheet'!J30-'Anchorage factor sheet'!J30)))</f>
        <v>139.46666666666667</v>
      </c>
      <c r="K94" s="120">
        <f>IF('Anchorage factor sheet'!K30=0,"",IF('USA All Cities'!K94="","",'USA All Cities'!K94-('All USA Factor Sheet'!K30-'Anchorage factor sheet'!K30)))</f>
        <v>139.96666666666667</v>
      </c>
      <c r="L94" s="63">
        <f>IF('Anchorage factor sheet'!L30=0,"",IF('USA All Cities'!L94="","",'USA All Cities'!L94-('All USA Factor Sheet'!L30-'Anchorage factor sheet'!L30)))</f>
        <v>139.86666666666667</v>
      </c>
      <c r="M94" s="44">
        <f>IF('Anchorage factor sheet'!M30=0,"",IF('USA All Cities'!M94="","",'USA All Cities'!M94-('All USA Factor Sheet'!M30-'Anchorage factor sheet'!M30)))</f>
        <v>139.76666666666668</v>
      </c>
      <c r="N94" s="89">
        <f t="shared" si="5"/>
        <v>138.2</v>
      </c>
      <c r="O94" s="90">
        <f t="shared" si="6"/>
        <v>139.50000000000003</v>
      </c>
      <c r="P94" s="111">
        <f t="shared" si="7"/>
        <v>138.85</v>
      </c>
      <c r="Q94" s="145">
        <f t="shared" si="10"/>
        <v>0.02606142175455777</v>
      </c>
      <c r="R94" s="145">
        <f t="shared" si="11"/>
        <v>0.028137726767863625</v>
      </c>
      <c r="S94" s="14">
        <f t="shared" si="8"/>
        <v>90.50000000000001</v>
      </c>
      <c r="T94" s="12">
        <f t="shared" si="9"/>
        <v>1.9882826803368734</v>
      </c>
      <c r="U94" s="13">
        <f t="shared" si="12"/>
        <v>896.484804101062</v>
      </c>
    </row>
    <row r="95" spans="1:21" ht="15">
      <c r="A95" s="22">
        <v>1996</v>
      </c>
      <c r="B95" s="63">
        <f>IF('Anchorage factor sheet'!B31=0,"",IF('USA All Cities'!B95="","",'USA All Cities'!B95-('All USA Factor Sheet'!B31-'Anchorage factor sheet'!B31)))</f>
        <v>140.43333333333337</v>
      </c>
      <c r="C95" s="63">
        <f>IF('Anchorage factor sheet'!C31=0,"",IF('USA All Cities'!C95="","",'USA All Cities'!C95-('All USA Factor Sheet'!C31-'Anchorage factor sheet'!C31)))</f>
        <v>140.93333333333337</v>
      </c>
      <c r="D95" s="63">
        <f>IF('Anchorage factor sheet'!D31=0,"",IF('USA All Cities'!D95="","",'USA All Cities'!D95-('All USA Factor Sheet'!D31-'Anchorage factor sheet'!D31)))</f>
        <v>141.73333333333335</v>
      </c>
      <c r="E95" s="63">
        <f>IF('Anchorage factor sheet'!E31=0,"",IF('USA All Cities'!E95="","",'USA All Cities'!E95-('All USA Factor Sheet'!E31-'Anchorage factor sheet'!E31)))</f>
        <v>142.33333333333337</v>
      </c>
      <c r="F95" s="63">
        <f>IF('Anchorage factor sheet'!F31=0,"",IF('USA All Cities'!F95="","",'USA All Cities'!F95-('All USA Factor Sheet'!F31-'Anchorage factor sheet'!F31)))</f>
        <v>142.63333333333335</v>
      </c>
      <c r="G95" s="63">
        <f>IF('Anchorage factor sheet'!G31=0,"",IF('USA All Cities'!G95="","",'USA All Cities'!G95-('All USA Factor Sheet'!G31-'Anchorage factor sheet'!G31)))</f>
        <v>142.73333333333335</v>
      </c>
      <c r="H95" s="63">
        <f>IF('Anchorage factor sheet'!H31=0,"",IF('USA All Cities'!H95="","",'USA All Cities'!H95-('All USA Factor Sheet'!H31-'Anchorage factor sheet'!H31)))</f>
        <v>142.76666666666662</v>
      </c>
      <c r="I95" s="63">
        <f>IF('Anchorage factor sheet'!I31=0,"",IF('USA All Cities'!I95="","",'USA All Cities'!I95-('All USA Factor Sheet'!I31-'Anchorage factor sheet'!I31)))</f>
        <v>143.06666666666663</v>
      </c>
      <c r="J95" s="63">
        <f>IF('Anchorage factor sheet'!J31=0,"",IF('USA All Cities'!J95="","",'USA All Cities'!J95-('All USA Factor Sheet'!J31-'Anchorage factor sheet'!J31)))</f>
        <v>143.56666666666663</v>
      </c>
      <c r="K95" s="120">
        <f>IF('Anchorage factor sheet'!K31=0,"",IF('USA All Cities'!K95="","",'USA All Cities'!K95-('All USA Factor Sheet'!K31-'Anchorage factor sheet'!K31)))</f>
        <v>144.06666666666663</v>
      </c>
      <c r="L95" s="63">
        <f>IF('Anchorage factor sheet'!L31=0,"",IF('USA All Cities'!L95="","",'USA All Cities'!L95-('All USA Factor Sheet'!L31-'Anchorage factor sheet'!L31)))</f>
        <v>144.36666666666662</v>
      </c>
      <c r="M95" s="44">
        <f>IF('Anchorage factor sheet'!M31=0,"",IF('USA All Cities'!M95="","",'USA All Cities'!M95-('All USA Factor Sheet'!M31-'Anchorage factor sheet'!M31)))</f>
        <v>144.36666666666662</v>
      </c>
      <c r="N95" s="89">
        <f t="shared" si="5"/>
        <v>141.8</v>
      </c>
      <c r="O95" s="90">
        <f t="shared" si="6"/>
        <v>143.69999999999993</v>
      </c>
      <c r="P95" s="111">
        <f t="shared" si="7"/>
        <v>142.74999999999997</v>
      </c>
      <c r="Q95" s="145">
        <f t="shared" si="10"/>
        <v>0.03291199618411594</v>
      </c>
      <c r="R95" s="145">
        <f t="shared" si="11"/>
        <v>0.02808786460208842</v>
      </c>
      <c r="S95" s="14">
        <f t="shared" si="8"/>
        <v>94.45</v>
      </c>
      <c r="T95" s="12">
        <f t="shared" si="9"/>
        <v>2.075064079091908</v>
      </c>
      <c r="U95" s="13">
        <f t="shared" si="12"/>
        <v>922.5192237275724</v>
      </c>
    </row>
    <row r="96" spans="1:21" ht="15">
      <c r="A96" s="22">
        <v>1997</v>
      </c>
      <c r="B96" s="63">
        <f>IF('Anchorage factor sheet'!B32=0,"",IF('USA All Cities'!B96="","",'USA All Cities'!B96-('All USA Factor Sheet'!B32-'Anchorage factor sheet'!B32)))</f>
        <v>143.31666666666666</v>
      </c>
      <c r="C96" s="63">
        <f>IF('Anchorage factor sheet'!C32=0,"",IF('USA All Cities'!C96="","",'USA All Cities'!C96-('All USA Factor Sheet'!C32-'Anchorage factor sheet'!C32)))</f>
        <v>143.81666666666666</v>
      </c>
      <c r="D96" s="63">
        <f>IF('Anchorage factor sheet'!D32=0,"",IF('USA All Cities'!D96="","",'USA All Cities'!D96-('All USA Factor Sheet'!D32-'Anchorage factor sheet'!D32)))</f>
        <v>144.21666666666667</v>
      </c>
      <c r="E96" s="63">
        <f>IF('Anchorage factor sheet'!E32=0,"",IF('USA All Cities'!E96="","",'USA All Cities'!E96-('All USA Factor Sheet'!E32-'Anchorage factor sheet'!E32)))</f>
        <v>144.41666666666666</v>
      </c>
      <c r="F96" s="63">
        <f>IF('Anchorage factor sheet'!F32=0,"",IF('USA All Cities'!F96="","",'USA All Cities'!F96-('All USA Factor Sheet'!F32-'Anchorage factor sheet'!F32)))</f>
        <v>144.31666666666666</v>
      </c>
      <c r="G96" s="63">
        <f>IF('Anchorage factor sheet'!G32=0,"",IF('USA All Cities'!G96="","",'USA All Cities'!G96-('All USA Factor Sheet'!G32-'Anchorage factor sheet'!G32)))</f>
        <v>144.51666666666668</v>
      </c>
      <c r="H96" s="63">
        <f>IF('Anchorage factor sheet'!H32=0,"",IF('USA All Cities'!H96="","",'USA All Cities'!H96-('All USA Factor Sheet'!H32-'Anchorage factor sheet'!H32)))</f>
        <v>144.75</v>
      </c>
      <c r="I96" s="63">
        <f>IF('Anchorage factor sheet'!I32=0,"",IF('USA All Cities'!I96="","",'USA All Cities'!I96-('All USA Factor Sheet'!I32-'Anchorage factor sheet'!I32)))</f>
        <v>145.05</v>
      </c>
      <c r="J96" s="63">
        <f>IF('Anchorage factor sheet'!J32=0,"",IF('USA All Cities'!J96="","",'USA All Cities'!J96-('All USA Factor Sheet'!J32-'Anchorage factor sheet'!J32)))</f>
        <v>145.45</v>
      </c>
      <c r="K96" s="120">
        <f>IF('Anchorage factor sheet'!K32=0,"",IF('USA All Cities'!K96="","",'USA All Cities'!K96-('All USA Factor Sheet'!K32-'Anchorage factor sheet'!K32)))</f>
        <v>145.85</v>
      </c>
      <c r="L96" s="63">
        <f>IF('Anchorage factor sheet'!L32=0,"",IF('USA All Cities'!L96="","",'USA All Cities'!L96-('All USA Factor Sheet'!L32-'Anchorage factor sheet'!L32)))</f>
        <v>145.75</v>
      </c>
      <c r="M96" s="44">
        <f>IF('Anchorage factor sheet'!M32=0,"",IF('USA All Cities'!M96="","",'USA All Cities'!M96-('All USA Factor Sheet'!M32-'Anchorage factor sheet'!M32)))</f>
        <v>145.55</v>
      </c>
      <c r="N96" s="89">
        <f t="shared" si="5"/>
        <v>144.1</v>
      </c>
      <c r="O96" s="90">
        <f t="shared" si="6"/>
        <v>145.4</v>
      </c>
      <c r="P96" s="111">
        <f t="shared" si="7"/>
        <v>144.74999999999997</v>
      </c>
      <c r="Q96" s="145">
        <f t="shared" si="10"/>
        <v>0.008196721311475832</v>
      </c>
      <c r="R96" s="145">
        <f t="shared" si="11"/>
        <v>0.014010507880910687</v>
      </c>
      <c r="S96" s="14">
        <f t="shared" si="8"/>
        <v>98.54999999999997</v>
      </c>
      <c r="T96" s="12">
        <f t="shared" si="9"/>
        <v>2.1651409740021963</v>
      </c>
      <c r="U96" s="13">
        <f t="shared" si="12"/>
        <v>949.5422922006588</v>
      </c>
    </row>
    <row r="97" spans="1:21" ht="15">
      <c r="A97" s="22">
        <v>1998</v>
      </c>
      <c r="B97" s="63">
        <f>IF('Anchorage factor sheet'!B33=0,"",IF('USA All Cities'!B97="","",'USA All Cities'!B97-('All USA Factor Sheet'!B33-'Anchorage factor sheet'!B33)))</f>
        <v>145.96666666666664</v>
      </c>
      <c r="C97" s="63">
        <f>IF('Anchorage factor sheet'!C33=0,"",IF('USA All Cities'!C97="","",'USA All Cities'!C97-('All USA Factor Sheet'!C33-'Anchorage factor sheet'!C33)))</f>
        <v>146.26666666666665</v>
      </c>
      <c r="D97" s="63">
        <f>IF('Anchorage factor sheet'!D33=0,"",IF('USA All Cities'!D97="","",'USA All Cities'!D97-('All USA Factor Sheet'!D33-'Anchorage factor sheet'!D33)))</f>
        <v>146.56666666666663</v>
      </c>
      <c r="E97" s="63">
        <f>IF('Anchorage factor sheet'!E33=0,"",IF('USA All Cities'!E97="","",'USA All Cities'!E97-('All USA Factor Sheet'!E33-'Anchorage factor sheet'!E33)))</f>
        <v>146.86666666666665</v>
      </c>
      <c r="F97" s="63">
        <f>IF('Anchorage factor sheet'!F33=0,"",IF('USA All Cities'!F97="","",'USA All Cities'!F97-('All USA Factor Sheet'!F33-'Anchorage factor sheet'!F33)))</f>
        <v>147.16666666666666</v>
      </c>
      <c r="G97" s="63">
        <f>IF('Anchorage factor sheet'!G33=0,"",IF('USA All Cities'!G97="","",'USA All Cities'!G97-('All USA Factor Sheet'!G33-'Anchorage factor sheet'!G33)))</f>
        <v>147.36666666666665</v>
      </c>
      <c r="H97" s="63">
        <f>IF('Anchorage factor sheet'!H33=0,"",IF('USA All Cities'!H97="","",'USA All Cities'!H97-('All USA Factor Sheet'!H33-'Anchorage factor sheet'!H33)))</f>
        <v>146.51666666666665</v>
      </c>
      <c r="I97" s="63">
        <f>IF('Anchorage factor sheet'!I33=0,"",IF('USA All Cities'!I97="","",'USA All Cities'!I97-('All USA Factor Sheet'!I33-'Anchorage factor sheet'!I33)))</f>
        <v>146.71666666666667</v>
      </c>
      <c r="J97" s="63">
        <f>IF('Anchorage factor sheet'!J33=0,"",IF('USA All Cities'!J97="","",'USA All Cities'!J97-('All USA Factor Sheet'!J33-'Anchorage factor sheet'!J33)))</f>
        <v>146.91666666666666</v>
      </c>
      <c r="K97" s="120">
        <f>IF('Anchorage factor sheet'!K33=0,"",IF('USA All Cities'!K97="","",'USA All Cities'!K97-('All USA Factor Sheet'!K33-'Anchorage factor sheet'!K33)))</f>
        <v>147.31666666666666</v>
      </c>
      <c r="L97" s="63">
        <f>IF('Anchorage factor sheet'!L33=0,"",IF('USA All Cities'!L97="","",'USA All Cities'!L97-('All USA Factor Sheet'!L33-'Anchorage factor sheet'!L33)))</f>
        <v>147.31666666666666</v>
      </c>
      <c r="M97" s="44">
        <f>IF('Anchorage factor sheet'!M33=0,"",IF('USA All Cities'!M97="","",'USA All Cities'!M97-('All USA Factor Sheet'!M33-'Anchorage factor sheet'!M33)))</f>
        <v>147.21666666666667</v>
      </c>
      <c r="N97" s="89">
        <f t="shared" si="5"/>
        <v>146.7</v>
      </c>
      <c r="O97" s="90">
        <f t="shared" si="6"/>
        <v>147</v>
      </c>
      <c r="P97" s="111">
        <f t="shared" si="7"/>
        <v>146.85</v>
      </c>
      <c r="Q97" s="145">
        <f t="shared" si="10"/>
        <v>0.011450818733539382</v>
      </c>
      <c r="R97" s="145">
        <f t="shared" si="11"/>
        <v>0.014507772020725548</v>
      </c>
      <c r="S97" s="14">
        <f t="shared" si="8"/>
        <v>100.33333333333333</v>
      </c>
      <c r="T97" s="12">
        <f t="shared" si="9"/>
        <v>2.204320761625778</v>
      </c>
      <c r="U97" s="13">
        <f t="shared" si="12"/>
        <v>961.2962284877334</v>
      </c>
    </row>
    <row r="98" spans="1:21" ht="15.75" thickBot="1">
      <c r="A98" s="27">
        <v>1999</v>
      </c>
      <c r="B98" s="65">
        <f>IF('Anchorage factor sheet'!B34=0,"",IF('USA All Cities'!B98="","",'USA All Cities'!B98-('All USA Factor Sheet'!B34-'Anchorage factor sheet'!B34)))</f>
        <v>147.5</v>
      </c>
      <c r="C98" s="65">
        <f>IF('Anchorage factor sheet'!C34=0,"",IF('USA All Cities'!C98="","",'USA All Cities'!C98-('All USA Factor Sheet'!C34-'Anchorage factor sheet'!C34)))</f>
        <v>147.7</v>
      </c>
      <c r="D98" s="65">
        <f>IF('Anchorage factor sheet'!D34=0,"",IF('USA All Cities'!D98="","",'USA All Cities'!D98-('All USA Factor Sheet'!D34-'Anchorage factor sheet'!D34)))</f>
        <v>148.2</v>
      </c>
      <c r="E98" s="65">
        <f>IF('Anchorage factor sheet'!E34=0,"",IF('USA All Cities'!E98="","",'USA All Cities'!E98-('All USA Factor Sheet'!E34-'Anchorage factor sheet'!E34)))</f>
        <v>149.39999999999998</v>
      </c>
      <c r="F98" s="65">
        <f>IF('Anchorage factor sheet'!F34=0,"",IF('USA All Cities'!F98="","",'USA All Cities'!F98-('All USA Factor Sheet'!F34-'Anchorage factor sheet'!F34)))</f>
        <v>149.39999999999998</v>
      </c>
      <c r="G98" s="65">
        <f>IF('Anchorage factor sheet'!G34=0,"",IF('USA All Cities'!G98="","",'USA All Cities'!G98-('All USA Factor Sheet'!G34-'Anchorage factor sheet'!G34)))</f>
        <v>149.39999999999998</v>
      </c>
      <c r="H98" s="65">
        <f>IF('Anchorage factor sheet'!H34=0,"",IF('USA All Cities'!H98="","",'USA All Cities'!H98-('All USA Factor Sheet'!H34-'Anchorage factor sheet'!H34)))</f>
        <v>147.25000000000003</v>
      </c>
      <c r="I98" s="65">
        <f>IF('Anchorage factor sheet'!I34=0,"",IF('USA All Cities'!I98="","",'USA All Cities'!I98-('All USA Factor Sheet'!I34-'Anchorage factor sheet'!I34)))</f>
        <v>147.65000000000003</v>
      </c>
      <c r="J98" s="65">
        <f>IF('Anchorage factor sheet'!J34=0,"",IF('USA All Cities'!J98="","",'USA All Cities'!J98-('All USA Factor Sheet'!J34-'Anchorage factor sheet'!J34)))</f>
        <v>148.45000000000005</v>
      </c>
      <c r="K98" s="122">
        <f>IF('Anchorage factor sheet'!K34=0,"",IF('USA All Cities'!K98="","",'USA All Cities'!K98-('All USA Factor Sheet'!K34-'Anchorage factor sheet'!K34)))</f>
        <v>148.75000000000003</v>
      </c>
      <c r="L98" s="65">
        <f>IF('Anchorage factor sheet'!L34=0,"",IF('USA All Cities'!L98="","",'USA All Cities'!L98-('All USA Factor Sheet'!L34-'Anchorage factor sheet'!L34)))</f>
        <v>148.85000000000005</v>
      </c>
      <c r="M98" s="46">
        <f>IF('Anchorage factor sheet'!M34=0,"",IF('USA All Cities'!M98="","",'USA All Cities'!M98-('All USA Factor Sheet'!M34-'Anchorage factor sheet'!M34)))</f>
        <v>148.85000000000005</v>
      </c>
      <c r="N98" s="93">
        <f t="shared" si="5"/>
        <v>148.6</v>
      </c>
      <c r="O98" s="94">
        <f t="shared" si="6"/>
        <v>148.30000000000004</v>
      </c>
      <c r="P98" s="113">
        <f t="shared" si="7"/>
        <v>148.45000000000002</v>
      </c>
      <c r="Q98" s="147">
        <f t="shared" si="10"/>
        <v>0.0110947582927661</v>
      </c>
      <c r="R98" s="147">
        <f t="shared" si="11"/>
        <v>0.010895471569629028</v>
      </c>
      <c r="S98" s="14">
        <f t="shared" si="8"/>
        <v>101.8</v>
      </c>
      <c r="T98" s="12">
        <f>IF(K97="","",S98/$K$72)</f>
        <v>2.2365433906993775</v>
      </c>
      <c r="U98" s="13">
        <f>IF(T98&lt;T89,$U$70,IF(K97="","",T98*$U$70+$U$70))</f>
        <v>970.9630172098132</v>
      </c>
    </row>
    <row r="99" spans="1:21" ht="15">
      <c r="A99" s="149">
        <v>2000</v>
      </c>
      <c r="B99" s="150">
        <f>IF('Anchorage factor sheet'!B35=0,"",IF('USA All Cities'!B99="","",'USA All Cities'!B99-('All USA Factor Sheet'!B35-'Anchorage factor sheet'!B35)))</f>
        <v>147.96666666666667</v>
      </c>
      <c r="C99" s="150">
        <f>IF('Anchorage factor sheet'!C35=0,"",IF('USA All Cities'!C99="","",'USA All Cities'!C99-('All USA Factor Sheet'!C35-'Anchorage factor sheet'!C35)))</f>
        <v>148.96666666666667</v>
      </c>
      <c r="D99" s="150">
        <f>IF('Anchorage factor sheet'!D35=0,"",IF('USA All Cities'!D99="","",'USA All Cities'!D99-('All USA Factor Sheet'!D35-'Anchorage factor sheet'!D35)))</f>
        <v>150.36666666666665</v>
      </c>
      <c r="E99" s="150">
        <f>IF('Anchorage factor sheet'!E35=0,"",IF('USA All Cities'!E99="","",'USA All Cities'!E99-('All USA Factor Sheet'!E35-'Anchorage factor sheet'!E35)))</f>
        <v>150.46666666666667</v>
      </c>
      <c r="F99" s="150">
        <f>IF('Anchorage factor sheet'!F35=0,"",IF('USA All Cities'!F99="","",'USA All Cities'!F99-('All USA Factor Sheet'!F35-'Anchorage factor sheet'!F35)))</f>
        <v>150.66666666666666</v>
      </c>
      <c r="G99" s="150">
        <f>IF('Anchorage factor sheet'!G35=0,"",IF('USA All Cities'!G99="","",'USA All Cities'!G99-('All USA Factor Sheet'!G35-'Anchorage factor sheet'!G35)))</f>
        <v>151.56666666666666</v>
      </c>
      <c r="H99" s="150">
        <f>IF('Anchorage factor sheet'!H35=0,"",IF('USA All Cities'!H99="","",'USA All Cities'!H99-('All USA Factor Sheet'!H35-'Anchorage factor sheet'!H35)))</f>
        <v>151.13333333333333</v>
      </c>
      <c r="I99" s="150">
        <f>IF('Anchorage factor sheet'!I35=0,"",IF('USA All Cities'!I99="","",'USA All Cities'!I99-('All USA Factor Sheet'!I35-'Anchorage factor sheet'!I35)))</f>
        <v>151.13333333333333</v>
      </c>
      <c r="J99" s="150">
        <f>IF('Anchorage factor sheet'!J35=0,"",IF('USA All Cities'!J99="","",'USA All Cities'!J99-('All USA Factor Sheet'!J35-'Anchorage factor sheet'!J35)))</f>
        <v>152.0333333333333</v>
      </c>
      <c r="K99" s="151">
        <f>IF('Anchorage factor sheet'!K35=0,"",IF('USA All Cities'!K99="","",'USA All Cities'!K99-('All USA Factor Sheet'!K35-'Anchorage factor sheet'!K35)))</f>
        <v>152.33333333333331</v>
      </c>
      <c r="L99" s="150">
        <f>IF('Anchorage factor sheet'!L35=0,"",IF('USA All Cities'!L99="","",'USA All Cities'!L99-('All USA Factor Sheet'!L35-'Anchorage factor sheet'!L35)))</f>
        <v>152.4333333333333</v>
      </c>
      <c r="M99" s="152">
        <f>IF('Anchorage factor sheet'!M35=0,"",IF('USA All Cities'!M99="","",'USA All Cities'!M99-('All USA Factor Sheet'!M35-'Anchorage factor sheet'!M35)))</f>
        <v>152.33333333333331</v>
      </c>
      <c r="N99" s="153">
        <f t="shared" si="5"/>
        <v>150</v>
      </c>
      <c r="O99" s="154">
        <f t="shared" si="6"/>
        <v>151.89999999999998</v>
      </c>
      <c r="P99" s="155">
        <f t="shared" si="7"/>
        <v>150.94999999999996</v>
      </c>
      <c r="Q99" s="156">
        <f t="shared" si="10"/>
        <v>0.023401634755346068</v>
      </c>
      <c r="R99" s="156">
        <f t="shared" si="11"/>
        <v>0.016840687100033298</v>
      </c>
      <c r="S99" s="14">
        <f t="shared" si="8"/>
        <v>103.23333333333336</v>
      </c>
      <c r="T99" s="12">
        <f>IF(K98="","",S99/$K$72)</f>
        <v>2.2680336872940323</v>
      </c>
      <c r="U99" s="13">
        <f>IF(T99&lt;T90,$U$70,IF(K98="","",T99*$U$70+$U$70))</f>
        <v>980.4101061882097</v>
      </c>
    </row>
    <row r="100" spans="1:21" ht="15">
      <c r="A100" s="23">
        <v>2001</v>
      </c>
      <c r="B100" s="66">
        <f>IF('Anchorage factor sheet'!B36=0,"",IF('USA All Cities'!B100="","",'USA All Cities'!B100-('All USA Factor Sheet'!B36-'Anchorage factor sheet'!B36)))</f>
        <v>152.88333333333335</v>
      </c>
      <c r="C100" s="66">
        <f>IF('Anchorage factor sheet'!C36=0,"",IF('USA All Cities'!C100="","",'USA All Cities'!C100-('All USA Factor Sheet'!C36-'Anchorage factor sheet'!C36)))</f>
        <v>153.58333333333337</v>
      </c>
      <c r="D100" s="66">
        <f>IF('Anchorage factor sheet'!D36=0,"",IF('USA All Cities'!D100="","",'USA All Cities'!D100-('All USA Factor Sheet'!D36-'Anchorage factor sheet'!D36)))</f>
        <v>153.98333333333335</v>
      </c>
      <c r="E100" s="66">
        <f>IF('Anchorage factor sheet'!E36=0,"",IF('USA All Cities'!E100="","",'USA All Cities'!E100-('All USA Factor Sheet'!E36-'Anchorage factor sheet'!E36)))</f>
        <v>154.68333333333337</v>
      </c>
      <c r="F100" s="66">
        <f>IF('Anchorage factor sheet'!F36=0,"",IF('USA All Cities'!F100="","",'USA All Cities'!F100-('All USA Factor Sheet'!F36-'Anchorage factor sheet'!F36)))</f>
        <v>155.48333333333335</v>
      </c>
      <c r="G100" s="66">
        <f>IF('Anchorage factor sheet'!G36=0,"",IF('USA All Cities'!G100="","",'USA All Cities'!G100-('All USA Factor Sheet'!G36-'Anchorage factor sheet'!G36)))</f>
        <v>155.78333333333336</v>
      </c>
      <c r="H100" s="66">
        <f>IF('Anchorage factor sheet'!H36=0,"",IF('USA All Cities'!H100="","",'USA All Cities'!H100-('All USA Factor Sheet'!H36-'Anchorage factor sheet'!H36)))</f>
        <v>155.98333333333335</v>
      </c>
      <c r="I100" s="66">
        <f>IF('Anchorage factor sheet'!I36=0,"",IF('USA All Cities'!I100="","",'USA All Cities'!I100-('All USA Factor Sheet'!I36-'Anchorage factor sheet'!I36)))</f>
        <v>155.98333333333335</v>
      </c>
      <c r="J100" s="66">
        <f>IF('Anchorage factor sheet'!J36=0,"",IF('USA All Cities'!J100="","",'USA All Cities'!J100-('All USA Factor Sheet'!J36-'Anchorage factor sheet'!J36)))</f>
        <v>156.78333333333336</v>
      </c>
      <c r="K100" s="123">
        <f>IF('Anchorage factor sheet'!K36=0,"",IF('USA All Cities'!K100="","",'USA All Cities'!K100-('All USA Factor Sheet'!K36-'Anchorage factor sheet'!K36)))</f>
        <v>156.18333333333334</v>
      </c>
      <c r="L100" s="66">
        <f>IF('Anchorage factor sheet'!L36=0,"",IF('USA All Cities'!L100="","",'USA All Cities'!L100-('All USA Factor Sheet'!L36-'Anchorage factor sheet'!L36)))</f>
        <v>155.88333333333335</v>
      </c>
      <c r="M100" s="47">
        <f>IF('Anchorage factor sheet'!M36=0,"",IF('USA All Cities'!M100="","",'USA All Cities'!M100-('All USA Factor Sheet'!M36-'Anchorage factor sheet'!M36)))</f>
        <v>155.18333333333334</v>
      </c>
      <c r="N100" s="95">
        <f>IF(B100="","",AVERAGE(B100:G100))</f>
        <v>154.4</v>
      </c>
      <c r="O100" s="96">
        <f>IF(H100="","",AVERAGE(H100:M100))</f>
        <v>156</v>
      </c>
      <c r="P100" s="114">
        <f>IF(B100="","",AVERAGE(B100:M100))</f>
        <v>155.20000000000002</v>
      </c>
      <c r="Q100" s="148">
        <f t="shared" si="10"/>
        <v>0.018708971553610655</v>
      </c>
      <c r="R100" s="148">
        <f t="shared" si="11"/>
        <v>0.02815501821795335</v>
      </c>
      <c r="S100" s="14">
        <f t="shared" si="8"/>
        <v>106.81666666666665</v>
      </c>
      <c r="T100" s="12">
        <f>IF(K99="","",S100/$K$72)</f>
        <v>2.346759428780666</v>
      </c>
      <c r="U100" s="13">
        <f>IF(T100&lt;T91,$U$70,IF(K99="","",T100*$U$70+$U$70))</f>
        <v>1004.0278286341999</v>
      </c>
    </row>
    <row r="101" spans="1:21" ht="15">
      <c r="A101" s="23">
        <v>2002</v>
      </c>
      <c r="B101" s="66">
        <f>IF('Anchorage factor sheet'!B37=0,"",IF('USA All Cities'!B101="","",'USA All Cities'!B101-('All USA Factor Sheet'!B37-'Anchorage factor sheet'!B37)))</f>
        <v>155.73333333333332</v>
      </c>
      <c r="C101" s="66">
        <f>IF('Anchorage factor sheet'!C37=0,"",IF('USA All Cities'!C101="","",'USA All Cities'!C101-('All USA Factor Sheet'!C37-'Anchorage factor sheet'!C37)))</f>
        <v>156.43333333333334</v>
      </c>
      <c r="D101" s="66">
        <f>IF('Anchorage factor sheet'!D37=0,"",IF('USA All Cities'!D101="","",'USA All Cities'!D101-('All USA Factor Sheet'!D37-'Anchorage factor sheet'!D37)))</f>
        <v>157.43333333333334</v>
      </c>
      <c r="E101" s="66">
        <f>IF('Anchorage factor sheet'!E37=0,"",IF('USA All Cities'!E101="","",'USA All Cities'!E101-('All USA Factor Sheet'!E37-'Anchorage factor sheet'!E37)))</f>
        <v>158.43333333333334</v>
      </c>
      <c r="F101" s="66">
        <f>IF('Anchorage factor sheet'!F37=0,"",IF('USA All Cities'!F101="","",'USA All Cities'!F101-('All USA Factor Sheet'!F37-'Anchorage factor sheet'!F37)))</f>
        <v>158.43333333333334</v>
      </c>
      <c r="G101" s="66">
        <f>IF('Anchorage factor sheet'!G37=0,"",IF('USA All Cities'!G101="","",'USA All Cities'!G101-('All USA Factor Sheet'!G37-'Anchorage factor sheet'!G37)))</f>
        <v>158.53333333333333</v>
      </c>
      <c r="H101" s="66">
        <f>IF('Anchorage factor sheet'!H37=0,"",IF('USA All Cities'!H101="","",'USA All Cities'!H101-('All USA Factor Sheet'!H37-'Anchorage factor sheet'!H37)))</f>
        <v>158.21666666666667</v>
      </c>
      <c r="I101" s="66">
        <f>IF('Anchorage factor sheet'!I37=0,"",IF('USA All Cities'!I101="","",'USA All Cities'!I101-('All USA Factor Sheet'!I37-'Anchorage factor sheet'!I37)))</f>
        <v>158.81666666666666</v>
      </c>
      <c r="J101" s="66">
        <f>IF('Anchorage factor sheet'!J37=0,"",IF('USA All Cities'!J101="","",'USA All Cities'!J101-('All USA Factor Sheet'!J37-'Anchorage factor sheet'!J37)))</f>
        <v>159.11666666666667</v>
      </c>
      <c r="K101" s="123">
        <f>IF('Anchorage factor sheet'!K37=0,"",IF('USA All Cities'!K101="","",'USA All Cities'!K101-('All USA Factor Sheet'!K37-'Anchorage factor sheet'!K37)))</f>
        <v>159.41666666666669</v>
      </c>
      <c r="L101" s="66">
        <f>IF('Anchorage factor sheet'!L37=0,"",IF('USA All Cities'!L101="","",'USA All Cities'!L101-('All USA Factor Sheet'!L37-'Anchorage factor sheet'!L37)))</f>
        <v>159.41666666666669</v>
      </c>
      <c r="M101" s="47">
        <f>IF('Anchorage factor sheet'!M37=0,"",IF('USA All Cities'!M101="","",'USA All Cities'!M101-('All USA Factor Sheet'!M37-'Anchorage factor sheet'!M37)))</f>
        <v>159.01666666666668</v>
      </c>
      <c r="N101" s="95">
        <f>IF(B101="","",AVERAGE(B101:G101))</f>
        <v>157.5</v>
      </c>
      <c r="O101" s="96">
        <f>IF(H101="","",AVERAGE(H101:M101))</f>
        <v>159</v>
      </c>
      <c r="P101" s="114">
        <f>IF(B101="","",AVERAGE(B101:M101))</f>
        <v>158.25000000000003</v>
      </c>
      <c r="Q101" s="148">
        <f t="shared" si="10"/>
        <v>0.024701965417248475</v>
      </c>
      <c r="R101" s="148">
        <f t="shared" si="11"/>
        <v>0.019652061855670176</v>
      </c>
      <c r="S101" s="14">
        <f t="shared" si="8"/>
        <v>110.66666666666667</v>
      </c>
      <c r="T101" s="12">
        <f t="shared" si="9"/>
        <v>2.4313438300988652</v>
      </c>
      <c r="U101" s="13">
        <f t="shared" si="12"/>
        <v>1029.4031490296595</v>
      </c>
    </row>
    <row r="102" spans="1:21" ht="15">
      <c r="A102" s="23">
        <v>2003</v>
      </c>
      <c r="B102" s="66">
        <f>IF('Anchorage factor sheet'!B38=0,"",IF('USA All Cities'!B102="","",'USA All Cities'!B102-('All USA Factor Sheet'!B38-'Anchorage factor sheet'!B38)))</f>
        <v>159.46666666666664</v>
      </c>
      <c r="C102" s="66">
        <f>IF('Anchorage factor sheet'!C38=0,"",IF('USA All Cities'!C102="","",'USA All Cities'!C102-('All USA Factor Sheet'!C38-'Anchorage factor sheet'!C38)))</f>
        <v>160.86666666666665</v>
      </c>
      <c r="D102" s="66">
        <f>IF('Anchorage factor sheet'!D38=0,"",IF('USA All Cities'!D102="","",'USA All Cities'!D102-('All USA Factor Sheet'!D38-'Anchorage factor sheet'!D38)))</f>
        <v>161.96666666666664</v>
      </c>
      <c r="E102" s="66">
        <f>IF('Anchorage factor sheet'!E38=0,"",IF('USA All Cities'!E102="","",'USA All Cities'!E102-('All USA Factor Sheet'!E38-'Anchorage factor sheet'!E38)))</f>
        <v>161.56666666666666</v>
      </c>
      <c r="F102" s="66">
        <f>IF('Anchorage factor sheet'!F38=0,"",IF('USA All Cities'!F102="","",'USA All Cities'!F102-('All USA Factor Sheet'!F38-'Anchorage factor sheet'!F38)))</f>
        <v>161.26666666666665</v>
      </c>
      <c r="G102" s="66">
        <f>IF('Anchorage factor sheet'!G38=0,"",IF('USA All Cities'!G102="","",'USA All Cities'!G102-('All USA Factor Sheet'!G38-'Anchorage factor sheet'!G38)))</f>
        <v>161.46666666666664</v>
      </c>
      <c r="H102" s="66">
        <f>IF('Anchorage factor sheet'!H38=0,"",IF('USA All Cities'!H102="","",'USA All Cities'!H102-('All USA Factor Sheet'!H38-'Anchorage factor sheet'!H38)))</f>
        <v>163.21666666666667</v>
      </c>
      <c r="I102" s="66">
        <f>IF('Anchorage factor sheet'!I38=0,"",IF('USA All Cities'!I102="","",'USA All Cities'!I102-('All USA Factor Sheet'!I38-'Anchorage factor sheet'!I38)))</f>
        <v>163.91666666666666</v>
      </c>
      <c r="J102" s="66">
        <f>IF('Anchorage factor sheet'!J38=0,"",IF('USA All Cities'!J102="","",'USA All Cities'!J102-('All USA Factor Sheet'!J38-'Anchorage factor sheet'!J38)))</f>
        <v>164.51666666666665</v>
      </c>
      <c r="K102" s="123">
        <f>IF('Anchorage factor sheet'!K38=0,"",IF('USA All Cities'!K102="","",'USA All Cities'!K102-('All USA Factor Sheet'!K38-'Anchorage factor sheet'!K38)))</f>
        <v>164.31666666666666</v>
      </c>
      <c r="L102" s="66">
        <f>IF('Anchorage factor sheet'!L38=0,"",IF('USA All Cities'!L102="","",'USA All Cities'!L102-('All USA Factor Sheet'!L38-'Anchorage factor sheet'!L38)))</f>
        <v>163.81666666666666</v>
      </c>
      <c r="M102" s="47">
        <f>IF('Anchorage factor sheet'!M38=0,"",IF('USA All Cities'!M102="","",'USA All Cities'!M102-('All USA Factor Sheet'!M38-'Anchorage factor sheet'!M38)))</f>
        <v>163.61666666666667</v>
      </c>
      <c r="N102" s="95">
        <f>IF(B102="","",AVERAGE(B102:G102))</f>
        <v>161.1</v>
      </c>
      <c r="O102" s="96">
        <f>IF(H102="","",AVERAGE(H102:M102))</f>
        <v>163.9</v>
      </c>
      <c r="P102" s="114">
        <f>IF(B102="","",AVERAGE(B102:M102))</f>
        <v>162.5</v>
      </c>
      <c r="Q102" s="148">
        <f t="shared" si="10"/>
        <v>0.028927785347447818</v>
      </c>
      <c r="R102" s="148">
        <f t="shared" si="11"/>
        <v>0.026856240126382123</v>
      </c>
      <c r="S102" s="14">
        <f t="shared" si="8"/>
        <v>113.90000000000002</v>
      </c>
      <c r="T102" s="12">
        <f t="shared" si="9"/>
        <v>2.502380080556573</v>
      </c>
      <c r="U102" s="13">
        <f t="shared" si="12"/>
        <v>1050.7140241669717</v>
      </c>
    </row>
    <row r="103" spans="1:21" ht="15">
      <c r="A103" s="23">
        <v>2004</v>
      </c>
      <c r="B103" s="66">
        <f>IF('Anchorage factor sheet'!B39=0,"",IF('USA All Cities'!B103="","",'USA All Cities'!B103-('All USA Factor Sheet'!B39-'Anchorage factor sheet'!B39)))</f>
        <v>163.2</v>
      </c>
      <c r="C103" s="66">
        <f>IF('Anchorage factor sheet'!C39=0,"",IF('USA All Cities'!C103="","",'USA All Cities'!C103-('All USA Factor Sheet'!C39-'Anchorage factor sheet'!C39)))</f>
        <v>164.2</v>
      </c>
      <c r="D103" s="66">
        <f>IF('Anchorage factor sheet'!D39=0,"",IF('USA All Cities'!D103="","",'USA All Cities'!D103-('All USA Factor Sheet'!D39-'Anchorage factor sheet'!D39)))</f>
        <v>165.4</v>
      </c>
      <c r="E103" s="66">
        <f>IF('Anchorage factor sheet'!E39=0,"",IF('USA All Cities'!E103="","",'USA All Cities'!E103-('All USA Factor Sheet'!E39-'Anchorage factor sheet'!E39)))</f>
        <v>166</v>
      </c>
      <c r="F103" s="66">
        <f>IF('Anchorage factor sheet'!F39=0,"",IF('USA All Cities'!F103="","",'USA All Cities'!F103-('All USA Factor Sheet'!F39-'Anchorage factor sheet'!F39)))</f>
        <v>167.1</v>
      </c>
      <c r="G103" s="66">
        <f>IF('Anchorage factor sheet'!G39=0,"",IF('USA All Cities'!G103="","",'USA All Cities'!G103-('All USA Factor Sheet'!G39-'Anchorage factor sheet'!G39)))</f>
        <v>167.7</v>
      </c>
      <c r="H103" s="66">
        <f>IF('Anchorage factor sheet'!H39=0,"",IF('USA All Cities'!H103="","",'USA All Cities'!H103-('All USA Factor Sheet'!H39-'Anchorage factor sheet'!H39)))</f>
        <v>167.03333333333336</v>
      </c>
      <c r="I103" s="66">
        <f>IF('Anchorage factor sheet'!I39=0,"",IF('USA All Cities'!I103="","",'USA All Cities'!I103-('All USA Factor Sheet'!I39-'Anchorage factor sheet'!I39)))</f>
        <v>167.13333333333335</v>
      </c>
      <c r="J103" s="66">
        <f>IF('Anchorage factor sheet'!J39=0,"",IF('USA All Cities'!J103="","",'USA All Cities'!J103-('All USA Factor Sheet'!J39-'Anchorage factor sheet'!J39)))</f>
        <v>167.53333333333336</v>
      </c>
      <c r="K103" s="123">
        <f>IF('Anchorage factor sheet'!K39=0,"",IF('USA All Cities'!K103="","",'USA All Cities'!K103-('All USA Factor Sheet'!K39-'Anchorage factor sheet'!K39)))</f>
        <v>168.53333333333336</v>
      </c>
      <c r="L103" s="66">
        <f>IF('Anchorage factor sheet'!L39=0,"",IF('USA All Cities'!L103="","",'USA All Cities'!L103-('All USA Factor Sheet'!L39-'Anchorage factor sheet'!L39)))</f>
        <v>168.63333333333335</v>
      </c>
      <c r="M103" s="47">
        <f>IF('Anchorage factor sheet'!M39=0,"",IF('USA All Cities'!M103="","",'USA All Cities'!M103-('All USA Factor Sheet'!M39-'Anchorage factor sheet'!M39)))</f>
        <v>167.93333333333337</v>
      </c>
      <c r="N103" s="95">
        <f>IF(B103="","",AVERAGE(B103:G103))</f>
        <v>165.6</v>
      </c>
      <c r="O103" s="96">
        <f>IF(H103="","",AVERAGE(H103:M103))</f>
        <v>167.80000000000004</v>
      </c>
      <c r="P103" s="114">
        <f>IF(B103="","",AVERAGE(B103:M103))</f>
        <v>166.70000000000002</v>
      </c>
      <c r="Q103" s="148">
        <f t="shared" si="10"/>
        <v>0.026382805337679685</v>
      </c>
      <c r="R103" s="148">
        <f t="shared" si="11"/>
        <v>0.025846153846153953</v>
      </c>
      <c r="S103" s="14">
        <f t="shared" si="8"/>
        <v>118.8</v>
      </c>
      <c r="T103" s="12">
        <f t="shared" si="9"/>
        <v>2.6100329549615524</v>
      </c>
      <c r="U103" s="13">
        <f t="shared" si="12"/>
        <v>1083.0098864884658</v>
      </c>
    </row>
    <row r="104" spans="1:24" ht="15">
      <c r="A104" s="32">
        <v>2005</v>
      </c>
      <c r="B104" s="67">
        <f>IF('Anchorage factor sheet'!B40=0,"",IF('USA All Cities'!B104="","",'USA All Cities'!B104-('All USA Factor Sheet'!B40-'Anchorage factor sheet'!B40)))</f>
        <v>167.08333333333331</v>
      </c>
      <c r="C104" s="67">
        <f>IF('Anchorage factor sheet'!C40=0,"",IF('USA All Cities'!C104="","",'USA All Cities'!C104-('All USA Factor Sheet'!C40-'Anchorage factor sheet'!C40)))</f>
        <v>168.18333333333334</v>
      </c>
      <c r="D104" s="67">
        <f>IF('Anchorage factor sheet'!D40=0,"",IF('USA All Cities'!D104="","",'USA All Cities'!D104-('All USA Factor Sheet'!D40-'Anchorage factor sheet'!D40)))</f>
        <v>169.68333333333334</v>
      </c>
      <c r="E104" s="67">
        <f>IF('Anchorage factor sheet'!E40=0,"",IF('USA All Cities'!E104="","",'USA All Cities'!E104-('All USA Factor Sheet'!E40-'Anchorage factor sheet'!E40)))</f>
        <v>170.98333333333332</v>
      </c>
      <c r="F104" s="67">
        <f>IF('Anchorage factor sheet'!F40=0,"",IF('USA All Cities'!F104="","",'USA All Cities'!F104-('All USA Factor Sheet'!F40-'Anchorage factor sheet'!F40)))</f>
        <v>170.78333333333333</v>
      </c>
      <c r="G104" s="67">
        <f>IF('Anchorage factor sheet'!G40=0,"",IF('USA All Cities'!G104="","",'USA All Cities'!G104-('All USA Factor Sheet'!G40-'Anchorage factor sheet'!G40)))</f>
        <v>170.88333333333333</v>
      </c>
      <c r="H104" s="67">
        <f>IF('Anchorage factor sheet'!H40=0,"",IF('USA All Cities'!H104="","",'USA All Cities'!H104-('All USA Factor Sheet'!H40-'Anchorage factor sheet'!H40)))</f>
        <v>172.13333333333333</v>
      </c>
      <c r="I104" s="67">
        <f>IF('Anchorage factor sheet'!I40=0,"",IF('USA All Cities'!I104="","",'USA All Cities'!I104-('All USA Factor Sheet'!I40-'Anchorage factor sheet'!I40)))</f>
        <v>173.13333333333333</v>
      </c>
      <c r="J104" s="67">
        <f>IF('Anchorage factor sheet'!J40=0,"",IF('USA All Cities'!J104="","",'USA All Cities'!J104-('All USA Factor Sheet'!J40-'Anchorage factor sheet'!J40)))</f>
        <v>175.53333333333333</v>
      </c>
      <c r="K104" s="123">
        <f>IF('Anchorage factor sheet'!K40=0,"",IF('USA All Cities'!K104="","",'USA All Cities'!K104-('All USA Factor Sheet'!K40-'Anchorage factor sheet'!K40)))</f>
        <v>175.9333333333333</v>
      </c>
      <c r="L104" s="67">
        <f>IF('Anchorage factor sheet'!L40=0,"",IF('USA All Cities'!L104="","",'USA All Cities'!L104-('All USA Factor Sheet'!L40-'Anchorage factor sheet'!L40)))</f>
        <v>174.33333333333331</v>
      </c>
      <c r="M104" s="48">
        <f>IF('Anchorage factor sheet'!M40=0,"",IF('USA All Cities'!M104="","",'USA All Cities'!M104-('All USA Factor Sheet'!M40-'Anchorage factor sheet'!M40)))</f>
        <v>173.53333333333333</v>
      </c>
      <c r="N104" s="97">
        <f t="shared" si="5"/>
        <v>169.6</v>
      </c>
      <c r="O104" s="98">
        <f t="shared" si="6"/>
        <v>174.1</v>
      </c>
      <c r="P104" s="115">
        <f t="shared" si="7"/>
        <v>171.85</v>
      </c>
      <c r="Q104" s="165">
        <f>IF(M104="","",(M104-M103)/M103)</f>
        <v>0.03334656609765759</v>
      </c>
      <c r="R104" s="165">
        <f>IF(P104="","",(P104-P103)/P103)</f>
        <v>0.03089382123575271</v>
      </c>
      <c r="S104" s="14">
        <f t="shared" si="8"/>
        <v>123.0166666666667</v>
      </c>
      <c r="T104" s="12">
        <f t="shared" si="9"/>
        <v>2.7026730135481514</v>
      </c>
      <c r="U104" s="13">
        <f t="shared" si="12"/>
        <v>1110.8019040644454</v>
      </c>
      <c r="W104" s="10"/>
      <c r="X104" s="189"/>
    </row>
    <row r="105" spans="1:21" ht="15">
      <c r="A105" s="23">
        <v>2006</v>
      </c>
      <c r="B105" s="66"/>
      <c r="C105" s="66"/>
      <c r="D105" s="66"/>
      <c r="E105" s="66"/>
      <c r="F105" s="66"/>
      <c r="G105" s="66"/>
      <c r="H105" s="66"/>
      <c r="I105" s="66"/>
      <c r="J105" s="66"/>
      <c r="K105" s="124"/>
      <c r="L105" s="66"/>
      <c r="M105" s="47"/>
      <c r="N105" s="95"/>
      <c r="O105" s="96"/>
      <c r="P105" s="114"/>
      <c r="Q105" s="135"/>
      <c r="R105" s="135"/>
      <c r="S105" s="14">
        <f>IF(K104="","",K104-$K$72)</f>
        <v>130.41666666666663</v>
      </c>
      <c r="T105" s="12">
        <f>IF(K104="","",S105/$K$72)</f>
        <v>2.865250823874038</v>
      </c>
      <c r="U105" s="13">
        <f>IF(T105&lt;T96,$U$70,IF(K104="","",T105*$U$70+$U$70))</f>
        <v>1159.5752471622113</v>
      </c>
    </row>
    <row r="106" spans="1:21" ht="15">
      <c r="A106" s="23">
        <v>2007</v>
      </c>
      <c r="B106" s="66"/>
      <c r="C106" s="66"/>
      <c r="D106" s="66"/>
      <c r="E106" s="66"/>
      <c r="F106" s="66"/>
      <c r="G106" s="66"/>
      <c r="H106" s="66"/>
      <c r="I106" s="66"/>
      <c r="J106" s="66"/>
      <c r="K106" s="124"/>
      <c r="L106" s="66"/>
      <c r="M106" s="47"/>
      <c r="N106" s="95"/>
      <c r="O106" s="96"/>
      <c r="P106" s="114"/>
      <c r="Q106" s="135"/>
      <c r="R106" s="135"/>
      <c r="S106" s="14"/>
      <c r="T106" s="12"/>
      <c r="U106" s="13"/>
    </row>
    <row r="107" spans="1:21" ht="15">
      <c r="A107" s="23">
        <v>2008</v>
      </c>
      <c r="B107" s="66"/>
      <c r="C107" s="66"/>
      <c r="D107" s="66"/>
      <c r="E107" s="66"/>
      <c r="F107" s="66"/>
      <c r="G107" s="66"/>
      <c r="H107" s="66"/>
      <c r="I107" s="66"/>
      <c r="J107" s="66"/>
      <c r="K107" s="124"/>
      <c r="L107" s="66"/>
      <c r="M107" s="47"/>
      <c r="N107" s="95"/>
      <c r="O107" s="96"/>
      <c r="P107" s="114"/>
      <c r="Q107" s="135"/>
      <c r="R107" s="135"/>
      <c r="S107" s="14"/>
      <c r="T107" s="12"/>
      <c r="U107" s="13"/>
    </row>
    <row r="108" spans="1:21" ht="15">
      <c r="A108" s="23">
        <v>2009</v>
      </c>
      <c r="B108" s="66"/>
      <c r="C108" s="66"/>
      <c r="D108" s="66"/>
      <c r="E108" s="66"/>
      <c r="F108" s="66"/>
      <c r="G108" s="66"/>
      <c r="H108" s="66"/>
      <c r="I108" s="66"/>
      <c r="J108" s="66"/>
      <c r="K108" s="124"/>
      <c r="L108" s="66"/>
      <c r="M108" s="47"/>
      <c r="N108" s="95"/>
      <c r="O108" s="96"/>
      <c r="P108" s="114"/>
      <c r="Q108" s="135"/>
      <c r="R108" s="135"/>
      <c r="S108" s="14"/>
      <c r="T108" s="12"/>
      <c r="U108" s="13"/>
    </row>
    <row r="109" spans="1:21" ht="15.75" thickBot="1">
      <c r="A109" s="33">
        <v>2010</v>
      </c>
      <c r="B109" s="68"/>
      <c r="C109" s="68"/>
      <c r="D109" s="68"/>
      <c r="E109" s="68"/>
      <c r="F109" s="68"/>
      <c r="G109" s="68"/>
      <c r="H109" s="68"/>
      <c r="I109" s="68"/>
      <c r="J109" s="68"/>
      <c r="K109" s="125"/>
      <c r="L109" s="68"/>
      <c r="M109" s="49"/>
      <c r="N109" s="99"/>
      <c r="O109" s="100"/>
      <c r="P109" s="116"/>
      <c r="Q109" s="136"/>
      <c r="R109" s="136"/>
      <c r="S109" s="14"/>
      <c r="T109" s="12"/>
      <c r="U109" s="13"/>
    </row>
    <row r="110" spans="1:21" ht="15.75" thickBot="1">
      <c r="A110" s="157">
        <v>2011</v>
      </c>
      <c r="B110" s="158">
        <f>IF('Anchorage factor sheet'!B41=0,"",IF('USA All Cities'!B105="","",'USA All Cities'!B105-('All USA Factor Sheet'!B41-'Anchorage factor sheet'!B41)))</f>
      </c>
      <c r="C110" s="158">
        <f>IF('Anchorage factor sheet'!C41=0,"",IF('USA All Cities'!C105="","",'USA All Cities'!C105-('All USA Factor Sheet'!C41-'Anchorage factor sheet'!C41)))</f>
      </c>
      <c r="D110" s="158">
        <f>IF('Anchorage factor sheet'!D41=0,"",IF('USA All Cities'!D105="","",'USA All Cities'!D105-('All USA Factor Sheet'!D41-'Anchorage factor sheet'!D41)))</f>
      </c>
      <c r="E110" s="158">
        <f>IF('Anchorage factor sheet'!E41=0,"",IF('USA All Cities'!E105="","",'USA All Cities'!E105-('All USA Factor Sheet'!E41-'Anchorage factor sheet'!E41)))</f>
      </c>
      <c r="F110" s="158">
        <f>IF('Anchorage factor sheet'!F41=0,"",IF('USA All Cities'!F105="","",'USA All Cities'!F105-('All USA Factor Sheet'!F41-'Anchorage factor sheet'!F41)))</f>
      </c>
      <c r="G110" s="158">
        <f>IF('Anchorage factor sheet'!G41=0,"",IF('USA All Cities'!G105="","",'USA All Cities'!G105-('All USA Factor Sheet'!G41-'Anchorage factor sheet'!G41)))</f>
      </c>
      <c r="H110" s="158">
        <f>IF('Anchorage factor sheet'!H41=0,"",IF('USA All Cities'!H105="","",'USA All Cities'!H105-('All USA Factor Sheet'!H41-'Anchorage factor sheet'!H41)))</f>
      </c>
      <c r="I110" s="158">
        <f>IF('Anchorage factor sheet'!I41=0,"",IF('USA All Cities'!I105="","",'USA All Cities'!I105-('All USA Factor Sheet'!I41-'Anchorage factor sheet'!I41)))</f>
      </c>
      <c r="J110" s="158">
        <f>IF('Anchorage factor sheet'!J41=0,"",IF('USA All Cities'!J105="","",'USA All Cities'!J105-('All USA Factor Sheet'!J41-'Anchorage factor sheet'!J41)))</f>
      </c>
      <c r="K110" s="159">
        <f>IF('Anchorage factor sheet'!K41=0,"",IF('USA All Cities'!K105="","",'USA All Cities'!K105-('All USA Factor Sheet'!K41-'Anchorage factor sheet'!K41)))</f>
      </c>
      <c r="L110" s="158">
        <f>IF('Anchorage factor sheet'!L41=0,"",IF('USA All Cities'!L105="","",'USA All Cities'!L105-('All USA Factor Sheet'!L41-'Anchorage factor sheet'!L41)))</f>
      </c>
      <c r="M110" s="160">
        <f>IF('Anchorage factor sheet'!M41=0,"",IF('USA All Cities'!M105="","",'USA All Cities'!M105-('All USA Factor Sheet'!M41-'Anchorage factor sheet'!M41)))</f>
      </c>
      <c r="N110" s="161"/>
      <c r="O110" s="162"/>
      <c r="P110" s="163">
        <f t="shared" si="7"/>
      </c>
      <c r="Q110" s="164">
        <f>IF(M110="","",(M110-M104)/M110)</f>
      </c>
      <c r="R110" s="164">
        <f>IF(P110="","",(P110-P104)/P110)</f>
      </c>
      <c r="S110" s="14"/>
      <c r="T110" s="12"/>
      <c r="U110" s="13"/>
    </row>
    <row r="112" spans="1:21" ht="44.25" customHeight="1">
      <c r="A112" s="187" t="s">
        <v>49</v>
      </c>
      <c r="B112" s="187"/>
      <c r="C112" s="187"/>
      <c r="D112" s="187"/>
      <c r="E112" s="187"/>
      <c r="F112" s="187"/>
      <c r="G112" s="187"/>
      <c r="H112" s="187"/>
      <c r="I112" s="187"/>
      <c r="J112" s="187"/>
      <c r="K112" s="187"/>
      <c r="L112" s="187"/>
      <c r="M112" s="187"/>
      <c r="N112" s="187"/>
      <c r="O112" s="187"/>
      <c r="P112" s="187"/>
      <c r="Q112" s="187"/>
      <c r="R112" s="187"/>
      <c r="S112" s="187"/>
      <c r="T112" s="187"/>
      <c r="U112" s="187"/>
    </row>
    <row r="113" spans="1:21" ht="39" customHeight="1">
      <c r="A113" s="198" t="s">
        <v>50</v>
      </c>
      <c r="B113" s="198"/>
      <c r="C113" s="198"/>
      <c r="D113" s="198"/>
      <c r="E113" s="198"/>
      <c r="F113" s="198"/>
      <c r="G113" s="198"/>
      <c r="H113" s="198"/>
      <c r="I113" s="198"/>
      <c r="J113" s="198"/>
      <c r="K113" s="198"/>
      <c r="L113" s="198"/>
      <c r="M113" s="198"/>
      <c r="N113" s="198"/>
      <c r="O113" s="198"/>
      <c r="P113" s="198"/>
      <c r="Q113" s="198"/>
      <c r="R113" s="198"/>
      <c r="S113" s="198"/>
      <c r="T113" s="198"/>
      <c r="U113" s="198"/>
    </row>
    <row r="114" spans="1:21" ht="74.25" customHeight="1">
      <c r="A114" s="199" t="s">
        <v>51</v>
      </c>
      <c r="B114" s="199"/>
      <c r="C114" s="199"/>
      <c r="D114" s="199"/>
      <c r="E114" s="199"/>
      <c r="F114" s="199"/>
      <c r="G114" s="199"/>
      <c r="H114" s="199"/>
      <c r="I114" s="199"/>
      <c r="J114" s="199"/>
      <c r="K114" s="199"/>
      <c r="L114" s="199"/>
      <c r="M114" s="199"/>
      <c r="N114" s="199"/>
      <c r="O114" s="199"/>
      <c r="P114" s="199"/>
      <c r="Q114" s="199"/>
      <c r="R114" s="199"/>
      <c r="S114" s="199"/>
      <c r="T114" s="199"/>
      <c r="U114" s="199"/>
    </row>
    <row r="115" spans="1:21" ht="39" customHeight="1">
      <c r="A115" s="199" t="s">
        <v>52</v>
      </c>
      <c r="B115" s="199"/>
      <c r="C115" s="199"/>
      <c r="D115" s="199"/>
      <c r="E115" s="199"/>
      <c r="F115" s="199"/>
      <c r="G115" s="199"/>
      <c r="H115" s="199"/>
      <c r="I115" s="199"/>
      <c r="J115" s="199"/>
      <c r="K115" s="199"/>
      <c r="L115" s="199"/>
      <c r="M115" s="199"/>
      <c r="N115" s="199"/>
      <c r="O115" s="199"/>
      <c r="P115" s="199"/>
      <c r="Q115" s="199"/>
      <c r="R115" s="199"/>
      <c r="S115" s="199"/>
      <c r="T115" s="199"/>
      <c r="U115" s="199"/>
    </row>
    <row r="116" spans="1:21" ht="42" customHeight="1">
      <c r="A116" s="198" t="s">
        <v>53</v>
      </c>
      <c r="B116" s="198"/>
      <c r="C116" s="198"/>
      <c r="D116" s="198"/>
      <c r="E116" s="198"/>
      <c r="F116" s="198"/>
      <c r="G116" s="198"/>
      <c r="H116" s="198"/>
      <c r="I116" s="198"/>
      <c r="J116" s="198"/>
      <c r="K116" s="198"/>
      <c r="L116" s="198"/>
      <c r="M116" s="198"/>
      <c r="N116" s="198"/>
      <c r="O116" s="198"/>
      <c r="P116" s="198"/>
      <c r="Q116" s="198"/>
      <c r="R116" s="198"/>
      <c r="S116" s="198"/>
      <c r="T116" s="198"/>
      <c r="U116" s="198"/>
    </row>
  </sheetData>
  <mergeCells count="17">
    <mergeCell ref="A113:U113"/>
    <mergeCell ref="A114:U114"/>
    <mergeCell ref="A115:U115"/>
    <mergeCell ref="A116:U116"/>
    <mergeCell ref="A5:R5"/>
    <mergeCell ref="A6:R6"/>
    <mergeCell ref="A112:U112"/>
    <mergeCell ref="A1:R1"/>
    <mergeCell ref="U72:U80"/>
    <mergeCell ref="N9:O9"/>
    <mergeCell ref="Q10:R10"/>
    <mergeCell ref="S72:S80"/>
    <mergeCell ref="T72:T80"/>
    <mergeCell ref="A2:R2"/>
    <mergeCell ref="A7:R7"/>
    <mergeCell ref="A8:R8"/>
    <mergeCell ref="A3:R3"/>
  </mergeCells>
  <printOptions/>
  <pageMargins left="0.28" right="0.25" top="0.29" bottom="0.47" header="0.25" footer="0.21"/>
  <pageSetup fitToHeight="1" fitToWidth="1" horizontalDpi="300" verticalDpi="300" orientation="portrait" scale="68" r:id="rId1"/>
</worksheet>
</file>

<file path=xl/worksheets/sheet2.xml><?xml version="1.0" encoding="utf-8"?>
<worksheet xmlns="http://schemas.openxmlformats.org/spreadsheetml/2006/main" xmlns:r="http://schemas.openxmlformats.org/officeDocument/2006/relationships">
  <sheetPr>
    <pageSetUpPr fitToPage="1"/>
  </sheetPr>
  <dimension ref="A1:U105"/>
  <sheetViews>
    <sheetView workbookViewId="0" topLeftCell="A1">
      <pane xSplit="1" ySplit="9" topLeftCell="B10" activePane="bottomRight" state="frozen"/>
      <selection pane="topLeft" activeCell="W104" sqref="W103:X104"/>
      <selection pane="topRight" activeCell="W104" sqref="W103:X104"/>
      <selection pane="bottomLeft" activeCell="W104" sqref="W103:X104"/>
      <selection pane="bottomRight" activeCell="W104" sqref="W103:X104"/>
    </sheetView>
  </sheetViews>
  <sheetFormatPr defaultColWidth="9.33203125" defaultRowHeight="12.75"/>
  <cols>
    <col min="1" max="1" width="5.83203125" style="2" bestFit="1" customWidth="1"/>
    <col min="2" max="3" width="7.5" style="0" bestFit="1" customWidth="1"/>
    <col min="4" max="4" width="8" style="0" bestFit="1" customWidth="1"/>
    <col min="5" max="5" width="6.16015625" style="0" bestFit="1" customWidth="1"/>
    <col min="6" max="6" width="6.5" style="0" bestFit="1" customWidth="1"/>
    <col min="7" max="7" width="7" style="0" bestFit="1" customWidth="1"/>
    <col min="8" max="8" width="6.16015625" style="0" bestFit="1" customWidth="1"/>
    <col min="9" max="9" width="6.66015625" style="0" bestFit="1" customWidth="1"/>
    <col min="10" max="10" width="6.16015625" style="0" bestFit="1" customWidth="1"/>
    <col min="11" max="11" width="6.33203125" style="0" customWidth="1"/>
    <col min="12" max="14" width="8.16015625" style="0" customWidth="1"/>
  </cols>
  <sheetData>
    <row r="1" spans="1:21" ht="18.75">
      <c r="A1" s="178" t="s">
        <v>56</v>
      </c>
      <c r="B1" s="179"/>
      <c r="C1" s="179"/>
      <c r="D1" s="179"/>
      <c r="E1" s="179"/>
      <c r="F1" s="179"/>
      <c r="G1" s="179"/>
      <c r="H1" s="179"/>
      <c r="I1" s="179"/>
      <c r="J1" s="179"/>
      <c r="K1" s="179"/>
      <c r="L1" s="179"/>
      <c r="M1" s="179"/>
      <c r="N1" s="179"/>
      <c r="O1" s="179"/>
      <c r="P1" s="191"/>
      <c r="Q1" s="191"/>
      <c r="R1" s="191"/>
      <c r="S1" s="194"/>
      <c r="T1" s="194"/>
      <c r="U1" s="194"/>
    </row>
    <row r="2" spans="1:21" ht="18.75">
      <c r="A2" s="178" t="s">
        <v>57</v>
      </c>
      <c r="B2" s="179"/>
      <c r="C2" s="179"/>
      <c r="D2" s="179"/>
      <c r="E2" s="179"/>
      <c r="F2" s="179"/>
      <c r="G2" s="179"/>
      <c r="H2" s="179"/>
      <c r="I2" s="179"/>
      <c r="J2" s="179"/>
      <c r="K2" s="179"/>
      <c r="L2" s="179"/>
      <c r="M2" s="179"/>
      <c r="N2" s="179"/>
      <c r="O2" s="179"/>
      <c r="P2" s="191"/>
      <c r="Q2" s="191"/>
      <c r="R2" s="191"/>
      <c r="S2" s="194"/>
      <c r="T2" s="194"/>
      <c r="U2" s="194"/>
    </row>
    <row r="3" spans="1:21" ht="18.75">
      <c r="A3" s="178"/>
      <c r="B3" s="179"/>
      <c r="C3" s="179"/>
      <c r="D3" s="179"/>
      <c r="E3" s="179"/>
      <c r="F3" s="179"/>
      <c r="G3" s="179"/>
      <c r="H3" s="179"/>
      <c r="I3" s="179"/>
      <c r="J3" s="179"/>
      <c r="K3" s="179"/>
      <c r="L3" s="179"/>
      <c r="M3" s="179"/>
      <c r="N3" s="179"/>
      <c r="O3" s="179"/>
      <c r="P3" s="191"/>
      <c r="Q3" s="191"/>
      <c r="R3" s="191"/>
      <c r="S3" s="194"/>
      <c r="T3" s="194"/>
      <c r="U3" s="194"/>
    </row>
    <row r="4" spans="1:21" ht="15.75">
      <c r="A4" s="181" t="s">
        <v>45</v>
      </c>
      <c r="B4" s="182"/>
      <c r="C4" s="182"/>
      <c r="D4" s="182"/>
      <c r="E4" s="182"/>
      <c r="F4" s="182"/>
      <c r="G4" s="182"/>
      <c r="H4" s="182"/>
      <c r="I4" s="182"/>
      <c r="J4" s="182"/>
      <c r="K4" s="182"/>
      <c r="L4" s="182"/>
      <c r="M4" s="182"/>
      <c r="N4" s="182"/>
      <c r="O4" s="182"/>
      <c r="P4" s="192"/>
      <c r="Q4" s="192"/>
      <c r="R4" s="192"/>
      <c r="S4" s="194"/>
      <c r="T4" s="194"/>
      <c r="U4" s="194"/>
    </row>
    <row r="5" spans="1:21" ht="15.75">
      <c r="A5" s="181" t="s">
        <v>55</v>
      </c>
      <c r="B5" s="182"/>
      <c r="C5" s="182"/>
      <c r="D5" s="182"/>
      <c r="E5" s="182"/>
      <c r="F5" s="182"/>
      <c r="G5" s="182"/>
      <c r="H5" s="182"/>
      <c r="I5" s="182"/>
      <c r="J5" s="182"/>
      <c r="K5" s="182"/>
      <c r="L5" s="182"/>
      <c r="M5" s="182"/>
      <c r="N5" s="182"/>
      <c r="O5" s="182"/>
      <c r="P5" s="192"/>
      <c r="Q5" s="192"/>
      <c r="R5" s="192"/>
      <c r="S5" s="194"/>
      <c r="T5" s="194"/>
      <c r="U5" s="194"/>
    </row>
    <row r="6" spans="1:21" ht="15.75">
      <c r="A6" s="181" t="s">
        <v>58</v>
      </c>
      <c r="B6" s="182"/>
      <c r="C6" s="182"/>
      <c r="D6" s="182"/>
      <c r="E6" s="182"/>
      <c r="F6" s="182"/>
      <c r="G6" s="182"/>
      <c r="H6" s="182"/>
      <c r="I6" s="182"/>
      <c r="J6" s="182"/>
      <c r="K6" s="182"/>
      <c r="L6" s="182"/>
      <c r="M6" s="182"/>
      <c r="N6" s="182"/>
      <c r="O6" s="182"/>
      <c r="P6" s="192"/>
      <c r="Q6" s="192"/>
      <c r="R6" s="192"/>
      <c r="S6" s="194"/>
      <c r="T6" s="194"/>
      <c r="U6" s="194"/>
    </row>
    <row r="7" spans="1:21" ht="15.75">
      <c r="A7" s="181" t="s">
        <v>47</v>
      </c>
      <c r="B7" s="182"/>
      <c r="C7" s="182"/>
      <c r="D7" s="182"/>
      <c r="E7" s="182"/>
      <c r="F7" s="182"/>
      <c r="G7" s="182"/>
      <c r="H7" s="182"/>
      <c r="I7" s="182"/>
      <c r="J7" s="182"/>
      <c r="K7" s="182"/>
      <c r="L7" s="182"/>
      <c r="M7" s="182"/>
      <c r="N7" s="182"/>
      <c r="O7" s="182"/>
      <c r="P7" s="192"/>
      <c r="Q7" s="192"/>
      <c r="R7" s="192"/>
      <c r="S7" s="194"/>
      <c r="T7" s="194"/>
      <c r="U7" s="194"/>
    </row>
    <row r="8" spans="1:21" ht="15.75">
      <c r="A8" s="184" t="s">
        <v>17</v>
      </c>
      <c r="B8" s="185"/>
      <c r="C8" s="185"/>
      <c r="D8" s="185"/>
      <c r="E8" s="185"/>
      <c r="F8" s="185"/>
      <c r="G8" s="185"/>
      <c r="H8" s="185"/>
      <c r="I8" s="185"/>
      <c r="J8" s="185"/>
      <c r="K8" s="185"/>
      <c r="L8" s="185"/>
      <c r="M8" s="185"/>
      <c r="N8" s="185"/>
      <c r="O8" s="185"/>
      <c r="P8" s="193"/>
      <c r="Q8" s="193"/>
      <c r="R8" s="193"/>
      <c r="S8" s="194"/>
      <c r="T8" s="194"/>
      <c r="U8" s="194"/>
    </row>
    <row r="9" spans="1:21" ht="88.5">
      <c r="A9" s="2" t="s">
        <v>3</v>
      </c>
      <c r="B9" s="132" t="s">
        <v>5</v>
      </c>
      <c r="C9" s="132" t="s">
        <v>6</v>
      </c>
      <c r="D9" s="132" t="s">
        <v>7</v>
      </c>
      <c r="E9" s="132" t="s">
        <v>8</v>
      </c>
      <c r="F9" s="132" t="s">
        <v>9</v>
      </c>
      <c r="G9" s="132" t="s">
        <v>1</v>
      </c>
      <c r="H9" s="132" t="s">
        <v>10</v>
      </c>
      <c r="I9" s="132" t="s">
        <v>0</v>
      </c>
      <c r="J9" s="132" t="s">
        <v>2</v>
      </c>
      <c r="K9" s="132" t="s">
        <v>11</v>
      </c>
      <c r="L9" s="132" t="s">
        <v>12</v>
      </c>
      <c r="M9" s="132" t="s">
        <v>59</v>
      </c>
      <c r="N9" s="132" t="s">
        <v>60</v>
      </c>
      <c r="O9" s="132" t="s">
        <v>61</v>
      </c>
      <c r="P9" s="194"/>
      <c r="Q9" s="194"/>
      <c r="R9" s="194"/>
      <c r="S9" s="194"/>
      <c r="T9" s="194"/>
      <c r="U9" s="194"/>
    </row>
    <row r="10" spans="1:15" ht="12.75">
      <c r="A10" s="2">
        <v>1970</v>
      </c>
      <c r="B10">
        <v>41.1</v>
      </c>
      <c r="C10" t="s">
        <v>4</v>
      </c>
      <c r="D10" t="s">
        <v>4</v>
      </c>
      <c r="E10" t="s">
        <v>4</v>
      </c>
      <c r="F10" t="s">
        <v>4</v>
      </c>
      <c r="G10" t="s">
        <v>4</v>
      </c>
      <c r="H10" t="s">
        <v>4</v>
      </c>
      <c r="I10" t="s">
        <v>4</v>
      </c>
      <c r="J10" t="s">
        <v>4</v>
      </c>
      <c r="N10" s="195"/>
      <c r="O10">
        <f>IF(M10="","",(M10-M9)/M9)</f>
      </c>
    </row>
    <row r="11" spans="1:15" ht="12.75">
      <c r="A11" s="2">
        <v>1971</v>
      </c>
      <c r="B11">
        <v>42.3</v>
      </c>
      <c r="C11" t="s">
        <v>4</v>
      </c>
      <c r="D11">
        <v>56.5</v>
      </c>
      <c r="E11" t="s">
        <v>4</v>
      </c>
      <c r="F11" t="s">
        <v>4</v>
      </c>
      <c r="G11" t="s">
        <v>4</v>
      </c>
      <c r="H11">
        <v>35.2</v>
      </c>
      <c r="I11" t="s">
        <v>4</v>
      </c>
      <c r="J11">
        <v>40.8</v>
      </c>
      <c r="N11" s="195">
        <f aca="true" t="shared" si="0" ref="N11:N30">IF(B11="","",(B11-B10)/B10)</f>
        <v>0.029197080291970698</v>
      </c>
      <c r="O11">
        <f aca="true" t="shared" si="1" ref="O11:O34">IF(M11="","",(M11-M10)/M10)</f>
      </c>
    </row>
    <row r="12" spans="1:15" ht="12.75">
      <c r="A12" s="2">
        <v>1972</v>
      </c>
      <c r="B12">
        <v>43.4</v>
      </c>
      <c r="C12" t="s">
        <v>4</v>
      </c>
      <c r="D12">
        <v>58.3</v>
      </c>
      <c r="E12" t="s">
        <v>4</v>
      </c>
      <c r="F12" t="s">
        <v>4</v>
      </c>
      <c r="G12" t="s">
        <v>4</v>
      </c>
      <c r="H12">
        <v>35.8</v>
      </c>
      <c r="I12" t="s">
        <v>4</v>
      </c>
      <c r="J12">
        <v>40.9</v>
      </c>
      <c r="N12" s="195">
        <f t="shared" si="0"/>
        <v>0.02600472813238774</v>
      </c>
      <c r="O12">
        <f t="shared" si="1"/>
      </c>
    </row>
    <row r="13" spans="1:15" ht="12.75">
      <c r="A13" s="2">
        <v>1973</v>
      </c>
      <c r="B13">
        <v>45.3</v>
      </c>
      <c r="C13" t="s">
        <v>4</v>
      </c>
      <c r="D13">
        <v>60.7</v>
      </c>
      <c r="E13" t="s">
        <v>4</v>
      </c>
      <c r="F13" t="s">
        <v>4</v>
      </c>
      <c r="G13" t="s">
        <v>4</v>
      </c>
      <c r="H13">
        <v>37.3</v>
      </c>
      <c r="I13" t="s">
        <v>4</v>
      </c>
      <c r="J13">
        <v>41.4</v>
      </c>
      <c r="N13" s="195">
        <f t="shared" si="0"/>
        <v>0.04377880184331794</v>
      </c>
      <c r="O13">
        <f t="shared" si="1"/>
      </c>
    </row>
    <row r="14" spans="1:15" ht="12.75">
      <c r="A14" s="2">
        <v>1974</v>
      </c>
      <c r="B14">
        <v>50.2</v>
      </c>
      <c r="C14" t="s">
        <v>4</v>
      </c>
      <c r="D14">
        <v>64.7</v>
      </c>
      <c r="E14" t="s">
        <v>4</v>
      </c>
      <c r="F14" t="s">
        <v>4</v>
      </c>
      <c r="G14" t="s">
        <v>4</v>
      </c>
      <c r="H14">
        <v>41.5</v>
      </c>
      <c r="I14" t="s">
        <v>4</v>
      </c>
      <c r="J14">
        <v>44.9</v>
      </c>
      <c r="N14" s="195">
        <f t="shared" si="0"/>
        <v>0.10816777041942618</v>
      </c>
      <c r="O14">
        <f t="shared" si="1"/>
      </c>
    </row>
    <row r="15" spans="1:15" ht="12.75">
      <c r="A15" s="2">
        <v>1975</v>
      </c>
      <c r="B15">
        <v>57.1</v>
      </c>
      <c r="C15" t="s">
        <v>4</v>
      </c>
      <c r="D15">
        <v>69.8</v>
      </c>
      <c r="E15" t="s">
        <v>4</v>
      </c>
      <c r="F15" t="s">
        <v>4</v>
      </c>
      <c r="G15" t="s">
        <v>4</v>
      </c>
      <c r="H15">
        <v>46.9</v>
      </c>
      <c r="I15" t="s">
        <v>4</v>
      </c>
      <c r="J15">
        <v>49.3</v>
      </c>
      <c r="N15" s="195">
        <f t="shared" si="0"/>
        <v>0.1374501992031872</v>
      </c>
      <c r="O15">
        <f t="shared" si="1"/>
      </c>
    </row>
    <row r="16" spans="1:15" ht="12.75">
      <c r="A16" s="2">
        <v>1976</v>
      </c>
      <c r="B16">
        <v>61.5</v>
      </c>
      <c r="C16">
        <v>62.1</v>
      </c>
      <c r="D16">
        <v>74.1</v>
      </c>
      <c r="E16">
        <v>64.4</v>
      </c>
      <c r="F16">
        <v>64.2</v>
      </c>
      <c r="G16">
        <v>62.6</v>
      </c>
      <c r="H16">
        <v>52.6</v>
      </c>
      <c r="I16">
        <v>63.8</v>
      </c>
      <c r="J16">
        <v>54.9</v>
      </c>
      <c r="N16" s="195">
        <f t="shared" si="0"/>
        <v>0.07705779334500873</v>
      </c>
      <c r="O16">
        <f t="shared" si="1"/>
      </c>
    </row>
    <row r="17" spans="1:15" ht="12.75">
      <c r="A17" s="2">
        <v>1977</v>
      </c>
      <c r="B17">
        <v>65.6</v>
      </c>
      <c r="C17">
        <v>66.6</v>
      </c>
      <c r="D17">
        <v>79.2</v>
      </c>
      <c r="E17">
        <v>69.4</v>
      </c>
      <c r="F17">
        <v>68.9</v>
      </c>
      <c r="G17">
        <v>65.5</v>
      </c>
      <c r="H17">
        <v>57.9</v>
      </c>
      <c r="I17">
        <v>68.1</v>
      </c>
      <c r="J17">
        <v>60.2</v>
      </c>
      <c r="N17" s="195">
        <f t="shared" si="0"/>
        <v>0.06666666666666657</v>
      </c>
      <c r="O17">
        <f t="shared" si="1"/>
      </c>
    </row>
    <row r="18" spans="1:15" ht="12.75">
      <c r="A18" s="2">
        <v>1978</v>
      </c>
      <c r="B18">
        <v>70.2</v>
      </c>
      <c r="C18">
        <v>71</v>
      </c>
      <c r="D18">
        <v>79.7</v>
      </c>
      <c r="E18">
        <v>72.6</v>
      </c>
      <c r="F18">
        <v>75.9</v>
      </c>
      <c r="G18">
        <v>69.7</v>
      </c>
      <c r="H18">
        <v>63.4</v>
      </c>
      <c r="I18">
        <v>71.7</v>
      </c>
      <c r="J18">
        <v>64.5</v>
      </c>
      <c r="N18" s="195">
        <f t="shared" si="0"/>
        <v>0.07012195121951233</v>
      </c>
      <c r="O18">
        <f t="shared" si="1"/>
      </c>
    </row>
    <row r="19" spans="1:15" ht="12.75">
      <c r="A19" s="2">
        <v>1979</v>
      </c>
      <c r="B19">
        <v>77.6</v>
      </c>
      <c r="C19">
        <v>77</v>
      </c>
      <c r="D19">
        <v>81.7</v>
      </c>
      <c r="E19">
        <v>74.5</v>
      </c>
      <c r="F19">
        <v>84</v>
      </c>
      <c r="G19">
        <v>78</v>
      </c>
      <c r="H19">
        <v>69.1</v>
      </c>
      <c r="I19">
        <v>76.9</v>
      </c>
      <c r="J19">
        <v>71.3</v>
      </c>
      <c r="N19" s="195">
        <f t="shared" si="0"/>
        <v>0.10541310541310529</v>
      </c>
      <c r="O19">
        <f t="shared" si="1"/>
      </c>
    </row>
    <row r="20" spans="1:15" ht="12.75">
      <c r="A20" s="2">
        <v>1980</v>
      </c>
      <c r="B20">
        <v>85.5</v>
      </c>
      <c r="C20">
        <v>84.7</v>
      </c>
      <c r="D20">
        <v>89.7</v>
      </c>
      <c r="E20">
        <v>79</v>
      </c>
      <c r="F20">
        <v>89.7</v>
      </c>
      <c r="G20">
        <v>85.9</v>
      </c>
      <c r="H20">
        <v>78.8</v>
      </c>
      <c r="I20">
        <v>83.1</v>
      </c>
      <c r="J20">
        <v>82.2</v>
      </c>
      <c r="N20" s="195">
        <f t="shared" si="0"/>
        <v>0.10180412371134029</v>
      </c>
      <c r="O20">
        <f t="shared" si="1"/>
      </c>
    </row>
    <row r="21" spans="1:15" ht="12.75">
      <c r="A21" s="2">
        <v>1981</v>
      </c>
      <c r="B21">
        <v>92.4</v>
      </c>
      <c r="C21">
        <v>92</v>
      </c>
      <c r="D21">
        <v>94.1</v>
      </c>
      <c r="E21">
        <v>85.9</v>
      </c>
      <c r="F21">
        <v>94.3</v>
      </c>
      <c r="G21">
        <v>92.5</v>
      </c>
      <c r="H21">
        <v>86.9</v>
      </c>
      <c r="I21">
        <v>88.1</v>
      </c>
      <c r="J21">
        <v>92.7</v>
      </c>
      <c r="N21" s="195">
        <f t="shared" si="0"/>
        <v>0.08070175438596498</v>
      </c>
      <c r="O21">
        <f t="shared" si="1"/>
      </c>
    </row>
    <row r="22" spans="1:15" ht="12.75">
      <c r="A22" s="2">
        <v>1982</v>
      </c>
      <c r="B22">
        <v>97.4</v>
      </c>
      <c r="C22">
        <v>96.3</v>
      </c>
      <c r="D22">
        <v>96.6</v>
      </c>
      <c r="E22">
        <v>94.7</v>
      </c>
      <c r="F22">
        <v>97.2</v>
      </c>
      <c r="G22">
        <v>98.2</v>
      </c>
      <c r="H22">
        <v>94.8</v>
      </c>
      <c r="I22">
        <v>93.2</v>
      </c>
      <c r="J22">
        <v>96.8</v>
      </c>
      <c r="N22" s="195">
        <f t="shared" si="0"/>
        <v>0.05411255411255411</v>
      </c>
      <c r="O22">
        <f t="shared" si="1"/>
      </c>
    </row>
    <row r="23" spans="1:15" ht="12.75">
      <c r="A23" s="2">
        <v>1983</v>
      </c>
      <c r="B23">
        <v>99.2</v>
      </c>
      <c r="C23">
        <v>99.9</v>
      </c>
      <c r="D23">
        <v>101.6</v>
      </c>
      <c r="E23">
        <v>100.6</v>
      </c>
      <c r="F23">
        <v>99.7</v>
      </c>
      <c r="G23">
        <v>99</v>
      </c>
      <c r="H23">
        <v>99.7</v>
      </c>
      <c r="I23">
        <v>101.5</v>
      </c>
      <c r="J23">
        <v>98.5</v>
      </c>
      <c r="N23" s="195">
        <f t="shared" si="0"/>
        <v>0.018480492813141652</v>
      </c>
      <c r="O23">
        <f t="shared" si="1"/>
      </c>
    </row>
    <row r="24" spans="1:15" ht="12.75">
      <c r="A24" s="2">
        <v>1984</v>
      </c>
      <c r="B24">
        <v>103.3</v>
      </c>
      <c r="C24">
        <v>103.8</v>
      </c>
      <c r="D24">
        <v>101.7</v>
      </c>
      <c r="E24">
        <v>104.6</v>
      </c>
      <c r="F24">
        <v>103.2</v>
      </c>
      <c r="G24">
        <v>102.7</v>
      </c>
      <c r="H24">
        <v>105.5</v>
      </c>
      <c r="I24">
        <v>105.3</v>
      </c>
      <c r="J24">
        <v>104.6</v>
      </c>
      <c r="K24">
        <v>102.7</v>
      </c>
      <c r="L24">
        <v>103.9</v>
      </c>
      <c r="M24" s="1">
        <f aca="true" t="shared" si="2" ref="M24:M30">IF(L24="","",AVERAGE(K24:L24))</f>
        <v>103.30000000000001</v>
      </c>
      <c r="N24" s="195">
        <f t="shared" si="0"/>
        <v>0.041330645161290265</v>
      </c>
      <c r="O24" s="195"/>
    </row>
    <row r="25" spans="1:15" ht="12.75">
      <c r="A25" s="2">
        <v>1985</v>
      </c>
      <c r="B25">
        <v>105.8</v>
      </c>
      <c r="C25">
        <v>107.5</v>
      </c>
      <c r="D25">
        <v>105.8</v>
      </c>
      <c r="E25">
        <v>108.9</v>
      </c>
      <c r="F25">
        <v>106.2</v>
      </c>
      <c r="G25">
        <v>103</v>
      </c>
      <c r="H25">
        <v>110.9</v>
      </c>
      <c r="I25">
        <v>114.2</v>
      </c>
      <c r="J25">
        <v>108.2</v>
      </c>
      <c r="K25">
        <v>104.7</v>
      </c>
      <c r="L25">
        <v>106.9</v>
      </c>
      <c r="M25" s="1">
        <f t="shared" si="2"/>
        <v>105.80000000000001</v>
      </c>
      <c r="N25" s="195">
        <f t="shared" si="0"/>
        <v>0.02420135527589545</v>
      </c>
      <c r="O25" s="195">
        <f aca="true" t="shared" si="3" ref="O24:O30">IF(M25="","",(M25-M24)/M24)</f>
        <v>0.024201355275895446</v>
      </c>
    </row>
    <row r="26" spans="1:15" ht="12.75">
      <c r="A26" s="2">
        <v>1986</v>
      </c>
      <c r="B26">
        <v>107.8</v>
      </c>
      <c r="C26">
        <v>111.2</v>
      </c>
      <c r="D26">
        <v>109</v>
      </c>
      <c r="E26">
        <v>112.4</v>
      </c>
      <c r="F26">
        <v>110.8</v>
      </c>
      <c r="G26">
        <v>102.6</v>
      </c>
      <c r="H26">
        <v>127.8</v>
      </c>
      <c r="I26">
        <v>123.2</v>
      </c>
      <c r="J26">
        <v>107.8</v>
      </c>
      <c r="K26">
        <v>108.3</v>
      </c>
      <c r="L26">
        <v>107.4</v>
      </c>
      <c r="M26" s="1">
        <f t="shared" si="2"/>
        <v>107.85</v>
      </c>
      <c r="N26" s="195">
        <f t="shared" si="0"/>
        <v>0.01890359168241966</v>
      </c>
      <c r="O26" s="195">
        <f t="shared" si="3"/>
        <v>0.01937618147447999</v>
      </c>
    </row>
    <row r="27" spans="1:15" ht="12.75">
      <c r="A27" s="2">
        <v>1987</v>
      </c>
      <c r="B27">
        <v>108.2</v>
      </c>
      <c r="C27">
        <v>115.1</v>
      </c>
      <c r="D27">
        <v>116.6</v>
      </c>
      <c r="E27">
        <v>116.4</v>
      </c>
      <c r="F27">
        <v>113.1</v>
      </c>
      <c r="G27">
        <v>97.5</v>
      </c>
      <c r="H27">
        <v>137</v>
      </c>
      <c r="I27">
        <v>132.2</v>
      </c>
      <c r="J27">
        <v>111.3</v>
      </c>
      <c r="K27">
        <v>108.3</v>
      </c>
      <c r="L27">
        <v>108.1</v>
      </c>
      <c r="M27" s="1">
        <f t="shared" si="2"/>
        <v>108.19999999999999</v>
      </c>
      <c r="N27" s="195">
        <f t="shared" si="0"/>
        <v>0.0037105751391466207</v>
      </c>
      <c r="O27" s="195">
        <f t="shared" si="3"/>
        <v>0.0032452480296707867</v>
      </c>
    </row>
    <row r="28" spans="1:15" ht="12.75">
      <c r="A28" s="2">
        <v>1988</v>
      </c>
      <c r="B28">
        <v>108.6</v>
      </c>
      <c r="C28">
        <v>117.8</v>
      </c>
      <c r="D28">
        <v>119.1</v>
      </c>
      <c r="E28">
        <v>120.1</v>
      </c>
      <c r="F28">
        <v>113.8</v>
      </c>
      <c r="G28">
        <v>95.4</v>
      </c>
      <c r="H28">
        <v>145.8</v>
      </c>
      <c r="I28">
        <v>138.1</v>
      </c>
      <c r="J28">
        <v>113</v>
      </c>
      <c r="K28">
        <v>108.4</v>
      </c>
      <c r="L28">
        <v>108.9</v>
      </c>
      <c r="M28" s="1">
        <f t="shared" si="2"/>
        <v>108.65</v>
      </c>
      <c r="N28" s="195">
        <f t="shared" si="0"/>
        <v>0.0036968576709795883</v>
      </c>
      <c r="O28" s="195">
        <f t="shared" si="3"/>
        <v>0.004158964879852284</v>
      </c>
    </row>
    <row r="29" spans="1:15" ht="12.75">
      <c r="A29" s="2">
        <v>1989</v>
      </c>
      <c r="B29">
        <v>111.7</v>
      </c>
      <c r="C29">
        <v>122.3</v>
      </c>
      <c r="D29">
        <v>125</v>
      </c>
      <c r="E29">
        <v>128.2</v>
      </c>
      <c r="F29">
        <v>117.2</v>
      </c>
      <c r="G29">
        <v>96.3</v>
      </c>
      <c r="H29">
        <v>154.4</v>
      </c>
      <c r="I29">
        <v>143.7</v>
      </c>
      <c r="J29">
        <v>116.7</v>
      </c>
      <c r="K29">
        <v>110.9</v>
      </c>
      <c r="L29">
        <v>112.5</v>
      </c>
      <c r="M29" s="1">
        <f t="shared" si="2"/>
        <v>111.7</v>
      </c>
      <c r="N29" s="195">
        <f t="shared" si="0"/>
        <v>0.02854511970534078</v>
      </c>
      <c r="O29" s="195">
        <f t="shared" si="3"/>
        <v>0.028071790151863753</v>
      </c>
    </row>
    <row r="30" spans="1:15" ht="12.75">
      <c r="A30" s="2">
        <v>1990</v>
      </c>
      <c r="B30">
        <v>118.6</v>
      </c>
      <c r="C30">
        <v>128</v>
      </c>
      <c r="D30">
        <v>127.7</v>
      </c>
      <c r="E30">
        <v>141.9</v>
      </c>
      <c r="F30">
        <v>123.7</v>
      </c>
      <c r="G30">
        <v>103.9</v>
      </c>
      <c r="H30">
        <v>161.2</v>
      </c>
      <c r="I30">
        <v>155.7</v>
      </c>
      <c r="J30">
        <v>120.7</v>
      </c>
      <c r="K30">
        <v>116.9</v>
      </c>
      <c r="L30">
        <v>120.4</v>
      </c>
      <c r="M30" s="1">
        <f t="shared" si="2"/>
        <v>118.65</v>
      </c>
      <c r="N30" s="195">
        <f t="shared" si="0"/>
        <v>0.061772605192479776</v>
      </c>
      <c r="O30" s="195">
        <f t="shared" si="3"/>
        <v>0.06222023276633843</v>
      </c>
    </row>
    <row r="31" spans="1:15" ht="12.75">
      <c r="A31" s="2">
        <v>1991</v>
      </c>
      <c r="B31">
        <v>124</v>
      </c>
      <c r="C31">
        <v>131.9</v>
      </c>
      <c r="D31">
        <v>126.6</v>
      </c>
      <c r="E31">
        <v>148.8</v>
      </c>
      <c r="F31">
        <v>127.7</v>
      </c>
      <c r="G31">
        <v>111.2</v>
      </c>
      <c r="H31">
        <v>173.5</v>
      </c>
      <c r="I31">
        <v>166.9</v>
      </c>
      <c r="J31">
        <v>121.7</v>
      </c>
      <c r="K31">
        <v>123.3</v>
      </c>
      <c r="L31">
        <v>124.7</v>
      </c>
      <c r="M31" s="1">
        <f>IF(L31="","",AVERAGE(K31:L31))</f>
        <v>124</v>
      </c>
      <c r="N31" s="195">
        <f>IF(B31="","",(B31-B30)/B30)</f>
        <v>0.04553119730185502</v>
      </c>
      <c r="O31" s="195">
        <f t="shared" si="1"/>
        <v>0.04509060261272645</v>
      </c>
    </row>
    <row r="32" spans="1:15" ht="12.75">
      <c r="A32" s="2">
        <v>1992</v>
      </c>
      <c r="B32">
        <v>128.2</v>
      </c>
      <c r="C32">
        <v>134.6</v>
      </c>
      <c r="D32">
        <v>130.2</v>
      </c>
      <c r="E32">
        <v>151</v>
      </c>
      <c r="F32">
        <v>130.3</v>
      </c>
      <c r="G32">
        <v>116.6</v>
      </c>
      <c r="H32">
        <v>183</v>
      </c>
      <c r="I32">
        <v>175.2</v>
      </c>
      <c r="J32">
        <v>123.3</v>
      </c>
      <c r="K32">
        <v>127.3</v>
      </c>
      <c r="L32">
        <v>129.1</v>
      </c>
      <c r="M32">
        <f>IF(L32="","",AVERAGE(K32:L32))</f>
        <v>128.2</v>
      </c>
      <c r="N32" s="195">
        <f>IF(B32="","",(B32-B31)/B31)</f>
        <v>0.03387096774193539</v>
      </c>
      <c r="O32" s="195">
        <f t="shared" si="1"/>
        <v>0.03387096774193539</v>
      </c>
    </row>
    <row r="33" spans="1:15" ht="12.75">
      <c r="A33" s="2">
        <v>1993</v>
      </c>
      <c r="B33">
        <v>132.2</v>
      </c>
      <c r="C33">
        <v>137.9</v>
      </c>
      <c r="D33">
        <v>131.2</v>
      </c>
      <c r="E33">
        <v>157.9</v>
      </c>
      <c r="F33">
        <v>131.2</v>
      </c>
      <c r="G33">
        <v>121.1</v>
      </c>
      <c r="H33">
        <v>189.6</v>
      </c>
      <c r="I33">
        <v>177.9</v>
      </c>
      <c r="J33">
        <v>128.8</v>
      </c>
      <c r="K33">
        <v>131.5</v>
      </c>
      <c r="L33">
        <v>132.8</v>
      </c>
      <c r="M33">
        <f>IF(L33="","",AVERAGE(K33:L33))</f>
        <v>132.15</v>
      </c>
      <c r="N33" s="195">
        <f>IF(B33="","",(B33-B32)/B32)</f>
        <v>0.031201248049921998</v>
      </c>
      <c r="O33" s="195">
        <f t="shared" si="1"/>
        <v>0.030811232449298107</v>
      </c>
    </row>
    <row r="34" spans="1:15" ht="12.75">
      <c r="A34" s="2">
        <v>1994</v>
      </c>
      <c r="B34">
        <v>135</v>
      </c>
      <c r="C34">
        <v>140.3</v>
      </c>
      <c r="D34">
        <v>128.9</v>
      </c>
      <c r="E34">
        <v>166.6</v>
      </c>
      <c r="F34">
        <v>131.9</v>
      </c>
      <c r="G34">
        <v>122.9</v>
      </c>
      <c r="H34">
        <v>197.8</v>
      </c>
      <c r="I34">
        <v>171.6</v>
      </c>
      <c r="J34">
        <v>136.9</v>
      </c>
      <c r="K34">
        <v>134.3</v>
      </c>
      <c r="L34">
        <v>135.8</v>
      </c>
      <c r="M34">
        <f>IF(L34="","",AVERAGE(K34:L34))</f>
        <v>135.05</v>
      </c>
      <c r="N34" s="195">
        <f>IF(B34="","",(B34-B33)/B33)</f>
        <v>0.02118003025718617</v>
      </c>
      <c r="O34" s="195">
        <f t="shared" si="1"/>
        <v>0.021944759742716653</v>
      </c>
    </row>
    <row r="35" spans="1:15" ht="12.75">
      <c r="A35" s="2">
        <v>1995</v>
      </c>
      <c r="B35">
        <v>138.9</v>
      </c>
      <c r="C35">
        <v>144.6</v>
      </c>
      <c r="D35">
        <v>130</v>
      </c>
      <c r="E35">
        <v>171.3</v>
      </c>
      <c r="F35">
        <v>138.5</v>
      </c>
      <c r="G35">
        <v>124.9</v>
      </c>
      <c r="H35">
        <v>211.6</v>
      </c>
      <c r="I35">
        <v>163.3</v>
      </c>
      <c r="J35">
        <v>143.8</v>
      </c>
      <c r="K35">
        <v>138.2</v>
      </c>
      <c r="L35">
        <v>139.5</v>
      </c>
      <c r="M35">
        <f aca="true" t="shared" si="4" ref="M35:M50">IF(L35="","",AVERAGE(K35:L35))</f>
        <v>138.85</v>
      </c>
      <c r="N35" s="195">
        <f aca="true" t="shared" si="5" ref="N35:N50">IF(B35="","",(B35-B34)/B34)</f>
        <v>0.028888888888888933</v>
      </c>
      <c r="O35" s="195">
        <f aca="true" t="shared" si="6" ref="O35:O50">IF(M35="","",(M35-M34)/M34)</f>
        <v>0.028137726767863625</v>
      </c>
    </row>
    <row r="36" spans="1:15" ht="12.75">
      <c r="A36" s="2">
        <v>1996</v>
      </c>
      <c r="B36">
        <v>142.7</v>
      </c>
      <c r="K36">
        <v>141.8</v>
      </c>
      <c r="L36">
        <v>143.7</v>
      </c>
      <c r="M36">
        <f t="shared" si="4"/>
        <v>142.75</v>
      </c>
      <c r="N36" s="195">
        <f t="shared" si="5"/>
        <v>0.027357811375089868</v>
      </c>
      <c r="O36" s="195">
        <f t="shared" si="6"/>
        <v>0.028087864602088626</v>
      </c>
    </row>
    <row r="37" spans="1:15" ht="12.75">
      <c r="A37" s="2">
        <v>1997</v>
      </c>
      <c r="B37">
        <v>144.8</v>
      </c>
      <c r="K37">
        <v>144.1</v>
      </c>
      <c r="L37">
        <v>145.4</v>
      </c>
      <c r="M37">
        <f t="shared" si="4"/>
        <v>144.75</v>
      </c>
      <c r="N37" s="195">
        <f t="shared" si="5"/>
        <v>0.014716187806587407</v>
      </c>
      <c r="O37" s="195">
        <f t="shared" si="6"/>
        <v>0.014010507880910683</v>
      </c>
    </row>
    <row r="38" spans="1:18" ht="12.75">
      <c r="A38" s="2">
        <v>1998</v>
      </c>
      <c r="B38">
        <v>146.9</v>
      </c>
      <c r="K38">
        <v>146.7</v>
      </c>
      <c r="L38">
        <v>147</v>
      </c>
      <c r="M38">
        <f t="shared" si="4"/>
        <v>146.85</v>
      </c>
      <c r="N38" s="195">
        <f t="shared" si="5"/>
        <v>0.014502762430939186</v>
      </c>
      <c r="O38" s="195">
        <f t="shared" si="6"/>
        <v>0.014507772020725349</v>
      </c>
      <c r="R38" s="138"/>
    </row>
    <row r="39" spans="1:18" ht="12.75">
      <c r="A39" s="2">
        <v>1999</v>
      </c>
      <c r="B39">
        <v>148.4</v>
      </c>
      <c r="K39">
        <v>148.6</v>
      </c>
      <c r="L39">
        <v>148.3</v>
      </c>
      <c r="M39">
        <f t="shared" si="4"/>
        <v>148.45</v>
      </c>
      <c r="N39" s="195">
        <f t="shared" si="5"/>
        <v>0.010211027910142953</v>
      </c>
      <c r="O39" s="195">
        <f t="shared" si="6"/>
        <v>0.010895471569628834</v>
      </c>
      <c r="R39" s="138"/>
    </row>
    <row r="40" spans="1:18" ht="12.75">
      <c r="A40" s="2">
        <v>2000</v>
      </c>
      <c r="B40">
        <v>150.9</v>
      </c>
      <c r="K40">
        <v>150</v>
      </c>
      <c r="L40">
        <v>151.9</v>
      </c>
      <c r="M40">
        <f t="shared" si="4"/>
        <v>150.95</v>
      </c>
      <c r="N40" s="195">
        <f t="shared" si="5"/>
        <v>0.016846361185983826</v>
      </c>
      <c r="O40" s="195">
        <f t="shared" si="6"/>
        <v>0.016840687100033683</v>
      </c>
      <c r="R40" s="138"/>
    </row>
    <row r="41" spans="1:18" ht="12.75">
      <c r="A41" s="2">
        <v>2001</v>
      </c>
      <c r="B41">
        <v>155.2</v>
      </c>
      <c r="K41">
        <v>154.4</v>
      </c>
      <c r="L41">
        <v>156</v>
      </c>
      <c r="M41">
        <f t="shared" si="4"/>
        <v>155.2</v>
      </c>
      <c r="N41" s="195">
        <f t="shared" si="5"/>
        <v>0.02849569251159697</v>
      </c>
      <c r="O41" s="195">
        <f t="shared" si="6"/>
        <v>0.028155018217952965</v>
      </c>
      <c r="R41" s="138"/>
    </row>
    <row r="42" spans="1:18" ht="12.75">
      <c r="A42" s="2">
        <v>2002</v>
      </c>
      <c r="B42">
        <v>158.2</v>
      </c>
      <c r="K42">
        <v>157.5</v>
      </c>
      <c r="L42">
        <v>159</v>
      </c>
      <c r="M42">
        <f t="shared" si="4"/>
        <v>158.25</v>
      </c>
      <c r="N42" s="195">
        <f t="shared" si="5"/>
        <v>0.019329896907216496</v>
      </c>
      <c r="O42" s="195">
        <f t="shared" si="6"/>
        <v>0.01965206185567018</v>
      </c>
      <c r="R42" s="138"/>
    </row>
    <row r="43" spans="1:18" ht="12.75">
      <c r="A43" s="2">
        <v>2003</v>
      </c>
      <c r="B43">
        <v>162.5</v>
      </c>
      <c r="K43">
        <v>161.1</v>
      </c>
      <c r="L43">
        <v>163.9</v>
      </c>
      <c r="M43">
        <f t="shared" si="4"/>
        <v>162.5</v>
      </c>
      <c r="N43" s="195">
        <f t="shared" si="5"/>
        <v>0.027180783817952033</v>
      </c>
      <c r="O43" s="195">
        <f t="shared" si="6"/>
        <v>0.026856240126382307</v>
      </c>
      <c r="R43" s="138"/>
    </row>
    <row r="44" spans="1:15" ht="12.75">
      <c r="A44" s="2">
        <v>2004</v>
      </c>
      <c r="B44">
        <v>166.7</v>
      </c>
      <c r="K44">
        <v>165.6</v>
      </c>
      <c r="L44">
        <v>167.8</v>
      </c>
      <c r="M44">
        <f t="shared" si="4"/>
        <v>166.7</v>
      </c>
      <c r="N44" s="195">
        <f t="shared" si="5"/>
        <v>0.025846153846153776</v>
      </c>
      <c r="O44" s="195">
        <f t="shared" si="6"/>
        <v>0.025846153846153776</v>
      </c>
    </row>
    <row r="45" spans="1:15" ht="12.75">
      <c r="A45" s="2">
        <v>2005</v>
      </c>
      <c r="B45">
        <v>171.8</v>
      </c>
      <c r="K45">
        <v>169.6</v>
      </c>
      <c r="L45">
        <v>174.1</v>
      </c>
      <c r="M45">
        <f t="shared" si="4"/>
        <v>171.85</v>
      </c>
      <c r="N45" s="195">
        <f t="shared" si="5"/>
        <v>0.03059388122375539</v>
      </c>
      <c r="O45" s="195">
        <f t="shared" si="6"/>
        <v>0.030893821235752884</v>
      </c>
    </row>
    <row r="46" spans="1:15" ht="12.75">
      <c r="A46" s="2">
        <v>2006</v>
      </c>
      <c r="M46">
        <f t="shared" si="4"/>
      </c>
      <c r="N46" s="195">
        <f t="shared" si="5"/>
      </c>
      <c r="O46" s="195">
        <f t="shared" si="6"/>
      </c>
    </row>
    <row r="47" spans="1:15" ht="12.75">
      <c r="A47" s="2">
        <v>2007</v>
      </c>
      <c r="M47">
        <f t="shared" si="4"/>
      </c>
      <c r="N47" s="195">
        <f t="shared" si="5"/>
      </c>
      <c r="O47" s="195">
        <f t="shared" si="6"/>
      </c>
    </row>
    <row r="48" spans="1:15" ht="12.75">
      <c r="A48" s="2">
        <v>2008</v>
      </c>
      <c r="M48">
        <f t="shared" si="4"/>
      </c>
      <c r="N48" s="195">
        <f t="shared" si="5"/>
      </c>
      <c r="O48" s="195">
        <f t="shared" si="6"/>
      </c>
    </row>
    <row r="49" spans="1:15" ht="12.75">
      <c r="A49" s="2">
        <v>2009</v>
      </c>
      <c r="M49">
        <f t="shared" si="4"/>
      </c>
      <c r="N49" s="195">
        <f t="shared" si="5"/>
      </c>
      <c r="O49" s="195">
        <f t="shared" si="6"/>
      </c>
    </row>
    <row r="50" spans="1:15" ht="12.75">
      <c r="A50" s="2">
        <v>2010</v>
      </c>
      <c r="M50">
        <f t="shared" si="4"/>
      </c>
      <c r="N50" s="195">
        <f t="shared" si="5"/>
      </c>
      <c r="O50" s="195">
        <f t="shared" si="6"/>
      </c>
    </row>
    <row r="105" ht="12.75">
      <c r="S105">
        <f>IF(K104="","",K104-$K$72)</f>
      </c>
    </row>
  </sheetData>
  <mergeCells count="8">
    <mergeCell ref="A1:O1"/>
    <mergeCell ref="A2:O2"/>
    <mergeCell ref="A3:O3"/>
    <mergeCell ref="A4:O4"/>
    <mergeCell ref="A5:O5"/>
    <mergeCell ref="A6:O6"/>
    <mergeCell ref="A7:O7"/>
    <mergeCell ref="A8:O8"/>
  </mergeCells>
  <printOptions/>
  <pageMargins left="0.44" right="0.52" top="0.45" bottom="0.49" header="0.3" footer="0.45"/>
  <pageSetup fitToHeight="1" fitToWidth="1" orientation="portrait" scale="97" r:id="rId1"/>
</worksheet>
</file>

<file path=xl/worksheets/sheet3.xml><?xml version="1.0" encoding="utf-8"?>
<worksheet xmlns="http://schemas.openxmlformats.org/spreadsheetml/2006/main" xmlns:r="http://schemas.openxmlformats.org/officeDocument/2006/relationships">
  <sheetPr>
    <pageSetUpPr fitToPage="1"/>
  </sheetPr>
  <dimension ref="A1:T105"/>
  <sheetViews>
    <sheetView workbookViewId="0" topLeftCell="A1">
      <pane xSplit="1" ySplit="11" topLeftCell="B87" activePane="bottomRight" state="frozen"/>
      <selection pane="topLeft" activeCell="W104" sqref="W103:X104"/>
      <selection pane="topRight" activeCell="W104" sqref="W103:X104"/>
      <selection pane="bottomLeft" activeCell="W104" sqref="W103:X104"/>
      <selection pane="bottomRight" activeCell="W104" sqref="W103:X104"/>
    </sheetView>
  </sheetViews>
  <sheetFormatPr defaultColWidth="9.33203125" defaultRowHeight="12.75" outlineLevelRow="1"/>
  <sheetData>
    <row r="1" spans="1:18" ht="18.75">
      <c r="A1" s="167" t="s">
        <v>42</v>
      </c>
      <c r="B1" s="168"/>
      <c r="C1" s="168"/>
      <c r="D1" s="168"/>
      <c r="E1" s="168"/>
      <c r="F1" s="168"/>
      <c r="G1" s="168"/>
      <c r="H1" s="168"/>
      <c r="I1" s="168"/>
      <c r="J1" s="168"/>
      <c r="K1" s="168"/>
      <c r="L1" s="168"/>
      <c r="M1" s="168"/>
      <c r="N1" s="168"/>
      <c r="O1" s="168"/>
      <c r="P1" s="168"/>
      <c r="Q1" s="168"/>
      <c r="R1" s="169"/>
    </row>
    <row r="2" spans="1:18" ht="18.75">
      <c r="A2" s="178" t="s">
        <v>43</v>
      </c>
      <c r="B2" s="179"/>
      <c r="C2" s="179"/>
      <c r="D2" s="179"/>
      <c r="E2" s="179"/>
      <c r="F2" s="179"/>
      <c r="G2" s="179"/>
      <c r="H2" s="179"/>
      <c r="I2" s="179"/>
      <c r="J2" s="179"/>
      <c r="K2" s="179"/>
      <c r="L2" s="179"/>
      <c r="M2" s="179"/>
      <c r="N2" s="179"/>
      <c r="O2" s="179"/>
      <c r="P2" s="179"/>
      <c r="Q2" s="179"/>
      <c r="R2" s="180"/>
    </row>
    <row r="3" spans="1:18" ht="18.75">
      <c r="A3" s="178" t="s">
        <v>44</v>
      </c>
      <c r="B3" s="179"/>
      <c r="C3" s="179"/>
      <c r="D3" s="179"/>
      <c r="E3" s="179"/>
      <c r="F3" s="179"/>
      <c r="G3" s="179"/>
      <c r="H3" s="179"/>
      <c r="I3" s="179"/>
      <c r="J3" s="179"/>
      <c r="K3" s="179"/>
      <c r="L3" s="179"/>
      <c r="M3" s="179"/>
      <c r="N3" s="179"/>
      <c r="O3" s="179"/>
      <c r="P3" s="179"/>
      <c r="Q3" s="179"/>
      <c r="R3" s="180"/>
    </row>
    <row r="4" spans="1:18" ht="15.75">
      <c r="A4" s="181" t="s">
        <v>45</v>
      </c>
      <c r="B4" s="182"/>
      <c r="C4" s="182"/>
      <c r="D4" s="182"/>
      <c r="E4" s="182"/>
      <c r="F4" s="182"/>
      <c r="G4" s="182"/>
      <c r="H4" s="182"/>
      <c r="I4" s="182"/>
      <c r="J4" s="182"/>
      <c r="K4" s="182"/>
      <c r="L4" s="182"/>
      <c r="M4" s="182"/>
      <c r="N4" s="182"/>
      <c r="O4" s="182"/>
      <c r="P4" s="182"/>
      <c r="Q4" s="182"/>
      <c r="R4" s="183"/>
    </row>
    <row r="5" spans="1:18" ht="15.75">
      <c r="A5" s="181" t="s">
        <v>54</v>
      </c>
      <c r="B5" s="182"/>
      <c r="C5" s="182"/>
      <c r="D5" s="182"/>
      <c r="E5" s="182"/>
      <c r="F5" s="182"/>
      <c r="G5" s="182"/>
      <c r="H5" s="182"/>
      <c r="I5" s="182"/>
      <c r="J5" s="182"/>
      <c r="K5" s="182"/>
      <c r="L5" s="182"/>
      <c r="M5" s="182"/>
      <c r="N5" s="182"/>
      <c r="O5" s="182"/>
      <c r="P5" s="182"/>
      <c r="Q5" s="182"/>
      <c r="R5" s="183"/>
    </row>
    <row r="6" spans="1:18" ht="15.75">
      <c r="A6" s="181" t="s">
        <v>46</v>
      </c>
      <c r="B6" s="182"/>
      <c r="C6" s="182"/>
      <c r="D6" s="182"/>
      <c r="E6" s="182"/>
      <c r="F6" s="182"/>
      <c r="G6" s="182"/>
      <c r="H6" s="182"/>
      <c r="I6" s="182"/>
      <c r="J6" s="182"/>
      <c r="K6" s="182"/>
      <c r="L6" s="182"/>
      <c r="M6" s="182"/>
      <c r="N6" s="182"/>
      <c r="O6" s="182"/>
      <c r="P6" s="182"/>
      <c r="Q6" s="182"/>
      <c r="R6" s="183"/>
    </row>
    <row r="7" spans="1:18" ht="15.75">
      <c r="A7" s="181" t="s">
        <v>47</v>
      </c>
      <c r="B7" s="182"/>
      <c r="C7" s="182"/>
      <c r="D7" s="182"/>
      <c r="E7" s="182"/>
      <c r="F7" s="182"/>
      <c r="G7" s="182"/>
      <c r="H7" s="182"/>
      <c r="I7" s="182"/>
      <c r="J7" s="182"/>
      <c r="K7" s="182"/>
      <c r="L7" s="182"/>
      <c r="M7" s="182"/>
      <c r="N7" s="182"/>
      <c r="O7" s="182"/>
      <c r="P7" s="182"/>
      <c r="Q7" s="182"/>
      <c r="R7" s="183"/>
    </row>
    <row r="8" spans="1:18" ht="15.75">
      <c r="A8" s="184" t="s">
        <v>17</v>
      </c>
      <c r="B8" s="185"/>
      <c r="C8" s="185"/>
      <c r="D8" s="185"/>
      <c r="E8" s="185"/>
      <c r="F8" s="185"/>
      <c r="G8" s="185"/>
      <c r="H8" s="185"/>
      <c r="I8" s="185"/>
      <c r="J8" s="185"/>
      <c r="K8" s="185"/>
      <c r="L8" s="185"/>
      <c r="M8" s="185"/>
      <c r="N8" s="185"/>
      <c r="O8" s="185"/>
      <c r="P8" s="185"/>
      <c r="Q8" s="185"/>
      <c r="R8" s="186"/>
    </row>
    <row r="9" spans="1:18" ht="12.75">
      <c r="A9" s="17"/>
      <c r="B9" s="18"/>
      <c r="C9" s="18"/>
      <c r="D9" s="18"/>
      <c r="E9" s="18"/>
      <c r="F9" s="18"/>
      <c r="G9" s="18"/>
      <c r="H9" s="18"/>
      <c r="I9" s="18"/>
      <c r="J9" s="18"/>
      <c r="K9" s="18"/>
      <c r="L9" s="18"/>
      <c r="M9" s="18"/>
      <c r="N9" s="172" t="s">
        <v>18</v>
      </c>
      <c r="O9" s="172"/>
      <c r="P9" s="15"/>
      <c r="Q9" s="15"/>
      <c r="R9" s="16"/>
    </row>
    <row r="10" spans="1:18" ht="12.75">
      <c r="A10" s="17"/>
      <c r="B10" s="18"/>
      <c r="C10" s="18"/>
      <c r="D10" s="18"/>
      <c r="E10" s="18"/>
      <c r="F10" s="18"/>
      <c r="G10" s="18"/>
      <c r="H10" s="18"/>
      <c r="I10" s="18"/>
      <c r="J10" s="18"/>
      <c r="K10" s="18"/>
      <c r="L10" s="18"/>
      <c r="M10" s="18"/>
      <c r="N10" s="69" t="s">
        <v>19</v>
      </c>
      <c r="O10" s="70" t="s">
        <v>20</v>
      </c>
      <c r="P10" s="101"/>
      <c r="Q10" s="173" t="s">
        <v>48</v>
      </c>
      <c r="R10" s="173"/>
    </row>
    <row r="11" spans="1:18" ht="12.75">
      <c r="A11" s="17" t="s">
        <v>21</v>
      </c>
      <c r="B11" s="50" t="s">
        <v>22</v>
      </c>
      <c r="C11" s="50" t="s">
        <v>23</v>
      </c>
      <c r="D11" s="50" t="s">
        <v>24</v>
      </c>
      <c r="E11" s="50" t="s">
        <v>25</v>
      </c>
      <c r="F11" s="50" t="s">
        <v>26</v>
      </c>
      <c r="G11" s="50" t="s">
        <v>27</v>
      </c>
      <c r="H11" s="50" t="s">
        <v>28</v>
      </c>
      <c r="I11" s="50" t="s">
        <v>29</v>
      </c>
      <c r="J11" s="50" t="s">
        <v>30</v>
      </c>
      <c r="K11" s="50" t="s">
        <v>31</v>
      </c>
      <c r="L11" s="50" t="s">
        <v>32</v>
      </c>
      <c r="M11" s="34" t="s">
        <v>33</v>
      </c>
      <c r="N11" s="69" t="s">
        <v>34</v>
      </c>
      <c r="O11" s="70" t="s">
        <v>34</v>
      </c>
      <c r="P11" s="101" t="s">
        <v>35</v>
      </c>
      <c r="Q11" s="101" t="s">
        <v>36</v>
      </c>
      <c r="R11" s="101" t="s">
        <v>37</v>
      </c>
    </row>
    <row r="12" spans="1:18" ht="12.75" hidden="1" outlineLevel="1">
      <c r="A12" s="19">
        <v>1913</v>
      </c>
      <c r="B12" s="51">
        <v>9.8</v>
      </c>
      <c r="C12" s="51">
        <v>9.8</v>
      </c>
      <c r="D12" s="51">
        <v>9.8</v>
      </c>
      <c r="E12" s="51">
        <v>9.8</v>
      </c>
      <c r="F12" s="51">
        <v>9.7</v>
      </c>
      <c r="G12" s="51">
        <v>9.8</v>
      </c>
      <c r="H12" s="51">
        <v>9.9</v>
      </c>
      <c r="I12" s="51">
        <v>9.9</v>
      </c>
      <c r="J12" s="51">
        <v>10</v>
      </c>
      <c r="K12" s="51">
        <v>10</v>
      </c>
      <c r="L12" s="51">
        <v>10.1</v>
      </c>
      <c r="M12" s="35">
        <v>10</v>
      </c>
      <c r="N12" s="71">
        <f>IF(B12="","",AVERAGE(B12:G12))</f>
        <v>9.783333333333333</v>
      </c>
      <c r="O12" s="72">
        <f>IF(H12="","",AVERAGE(H12:M12))</f>
        <v>9.983333333333333</v>
      </c>
      <c r="P12" s="102">
        <f>IF(B12="","",AVERAGE(B12:M12))</f>
        <v>9.883333333333335</v>
      </c>
      <c r="Q12" s="102"/>
      <c r="R12" s="102"/>
    </row>
    <row r="13" spans="1:18" ht="12.75" hidden="1" outlineLevel="1">
      <c r="A13" s="31">
        <v>1914</v>
      </c>
      <c r="B13" s="52">
        <v>10</v>
      </c>
      <c r="C13" s="52">
        <v>9.9</v>
      </c>
      <c r="D13" s="52">
        <v>9.9</v>
      </c>
      <c r="E13" s="52">
        <v>9.8</v>
      </c>
      <c r="F13" s="52">
        <v>9.9</v>
      </c>
      <c r="G13" s="52">
        <v>9.9</v>
      </c>
      <c r="H13" s="52">
        <v>10</v>
      </c>
      <c r="I13" s="52">
        <v>10.2</v>
      </c>
      <c r="J13" s="52">
        <v>10.2</v>
      </c>
      <c r="K13" s="52">
        <v>10.1</v>
      </c>
      <c r="L13" s="52">
        <v>10.2</v>
      </c>
      <c r="M13" s="36">
        <v>10.1</v>
      </c>
      <c r="N13" s="73">
        <f aca="true" t="shared" si="0" ref="N13:N76">IF(B13="","",AVERAGE(B13:G13))</f>
        <v>9.899999999999999</v>
      </c>
      <c r="O13" s="74">
        <f aca="true" t="shared" si="1" ref="O13:O76">IF(H13="","",AVERAGE(H13:M13))</f>
        <v>10.133333333333335</v>
      </c>
      <c r="P13" s="103">
        <f>IF(B13="","",AVERAGE(B13:M13))</f>
        <v>10.016666666666666</v>
      </c>
      <c r="Q13" s="141">
        <f aca="true" t="shared" si="2" ref="Q12:Q75">IF(M13="","",(M13-M12)/M12)</f>
        <v>0.009999999999999964</v>
      </c>
      <c r="R13" s="141">
        <f aca="true" t="shared" si="3" ref="R12:R75">IF(P13="","",(P13-P12)/P12)</f>
        <v>0.013490725126475318</v>
      </c>
    </row>
    <row r="14" spans="1:18" ht="12.75" hidden="1" outlineLevel="1">
      <c r="A14" s="19">
        <v>1915</v>
      </c>
      <c r="B14" s="51">
        <v>10.1</v>
      </c>
      <c r="C14" s="51">
        <v>10</v>
      </c>
      <c r="D14" s="51">
        <v>9.9</v>
      </c>
      <c r="E14" s="51">
        <v>10</v>
      </c>
      <c r="F14" s="51">
        <v>10.1</v>
      </c>
      <c r="G14" s="51">
        <v>10.1</v>
      </c>
      <c r="H14" s="51">
        <v>10.1</v>
      </c>
      <c r="I14" s="51">
        <v>10.1</v>
      </c>
      <c r="J14" s="51">
        <v>10.1</v>
      </c>
      <c r="K14" s="51">
        <v>10.2</v>
      </c>
      <c r="L14" s="51">
        <v>10.3</v>
      </c>
      <c r="M14" s="35">
        <v>10.3</v>
      </c>
      <c r="N14" s="71">
        <f t="shared" si="0"/>
        <v>10.033333333333333</v>
      </c>
      <c r="O14" s="72">
        <f t="shared" si="1"/>
        <v>10.183333333333332</v>
      </c>
      <c r="P14" s="102">
        <f aca="true" t="shared" si="4" ref="P14:P77">IF(B14="","",AVERAGE(B14:M14))</f>
        <v>10.108333333333333</v>
      </c>
      <c r="Q14" s="140">
        <f t="shared" si="2"/>
        <v>0.01980198019801991</v>
      </c>
      <c r="R14" s="140">
        <f t="shared" si="3"/>
        <v>0.009151414309484206</v>
      </c>
    </row>
    <row r="15" spans="1:18" ht="12.75" hidden="1" outlineLevel="1">
      <c r="A15" s="19">
        <v>1916</v>
      </c>
      <c r="B15" s="51">
        <v>10.4</v>
      </c>
      <c r="C15" s="51">
        <v>10.4</v>
      </c>
      <c r="D15" s="51">
        <v>10.5</v>
      </c>
      <c r="E15" s="51">
        <v>10.6</v>
      </c>
      <c r="F15" s="51">
        <v>10.7</v>
      </c>
      <c r="G15" s="51">
        <v>10.8</v>
      </c>
      <c r="H15" s="51">
        <v>10.8</v>
      </c>
      <c r="I15" s="51">
        <v>10.9</v>
      </c>
      <c r="J15" s="51">
        <v>11.1</v>
      </c>
      <c r="K15" s="51">
        <v>11.3</v>
      </c>
      <c r="L15" s="51">
        <v>11.5</v>
      </c>
      <c r="M15" s="35">
        <v>11.6</v>
      </c>
      <c r="N15" s="71">
        <f t="shared" si="0"/>
        <v>10.566666666666665</v>
      </c>
      <c r="O15" s="72">
        <f t="shared" si="1"/>
        <v>11.200000000000001</v>
      </c>
      <c r="P15" s="102">
        <f t="shared" si="4"/>
        <v>10.883333333333333</v>
      </c>
      <c r="Q15" s="140">
        <f t="shared" si="2"/>
        <v>0.1262135922330096</v>
      </c>
      <c r="R15" s="140">
        <f t="shared" si="3"/>
        <v>0.07666941467436113</v>
      </c>
    </row>
    <row r="16" spans="1:18" ht="12.75" hidden="1" outlineLevel="1">
      <c r="A16" s="19">
        <v>1917</v>
      </c>
      <c r="B16" s="51">
        <v>11.7</v>
      </c>
      <c r="C16" s="51">
        <v>12</v>
      </c>
      <c r="D16" s="51">
        <v>12</v>
      </c>
      <c r="E16" s="51">
        <v>12.6</v>
      </c>
      <c r="F16" s="51">
        <v>12.8</v>
      </c>
      <c r="G16" s="51">
        <v>13</v>
      </c>
      <c r="H16" s="51">
        <v>12.8</v>
      </c>
      <c r="I16" s="51">
        <v>13</v>
      </c>
      <c r="J16" s="51">
        <v>13.3</v>
      </c>
      <c r="K16" s="51">
        <v>13.5</v>
      </c>
      <c r="L16" s="51">
        <v>13.5</v>
      </c>
      <c r="M16" s="35">
        <v>13.7</v>
      </c>
      <c r="N16" s="71">
        <f t="shared" si="0"/>
        <v>12.350000000000001</v>
      </c>
      <c r="O16" s="72">
        <f t="shared" si="1"/>
        <v>13.299999999999999</v>
      </c>
      <c r="P16" s="102">
        <f t="shared" si="4"/>
        <v>12.824999999999998</v>
      </c>
      <c r="Q16" s="140">
        <f t="shared" si="2"/>
        <v>0.18103448275862066</v>
      </c>
      <c r="R16" s="140">
        <f t="shared" si="3"/>
        <v>0.17840735068912694</v>
      </c>
    </row>
    <row r="17" spans="1:18" ht="12.75" hidden="1" outlineLevel="1">
      <c r="A17" s="19">
        <v>1918</v>
      </c>
      <c r="B17" s="51">
        <v>14</v>
      </c>
      <c r="C17" s="51">
        <v>14.1</v>
      </c>
      <c r="D17" s="51">
        <v>14</v>
      </c>
      <c r="E17" s="51">
        <v>14.2</v>
      </c>
      <c r="F17" s="51">
        <v>14.5</v>
      </c>
      <c r="G17" s="51">
        <v>14.7</v>
      </c>
      <c r="H17" s="51">
        <v>15.1</v>
      </c>
      <c r="I17" s="51">
        <v>15.4</v>
      </c>
      <c r="J17" s="51">
        <v>15.7</v>
      </c>
      <c r="K17" s="51">
        <v>16</v>
      </c>
      <c r="L17" s="51">
        <v>16.3</v>
      </c>
      <c r="M17" s="35">
        <v>16.5</v>
      </c>
      <c r="N17" s="71">
        <f t="shared" si="0"/>
        <v>14.25</v>
      </c>
      <c r="O17" s="72">
        <f t="shared" si="1"/>
        <v>15.833333333333334</v>
      </c>
      <c r="P17" s="102">
        <f t="shared" si="4"/>
        <v>15.041666666666666</v>
      </c>
      <c r="Q17" s="140">
        <f t="shared" si="2"/>
        <v>0.20437956204379568</v>
      </c>
      <c r="R17" s="140">
        <f t="shared" si="3"/>
        <v>0.1728395061728397</v>
      </c>
    </row>
    <row r="18" spans="1:18" ht="12.75" hidden="1" outlineLevel="1">
      <c r="A18" s="19">
        <v>1919</v>
      </c>
      <c r="B18" s="51">
        <v>16.5</v>
      </c>
      <c r="C18" s="51">
        <v>16.2</v>
      </c>
      <c r="D18" s="51">
        <v>16.4</v>
      </c>
      <c r="E18" s="51">
        <v>16.7</v>
      </c>
      <c r="F18" s="51">
        <v>16.9</v>
      </c>
      <c r="G18" s="51">
        <v>16.9</v>
      </c>
      <c r="H18" s="51">
        <v>17.4</v>
      </c>
      <c r="I18" s="51">
        <v>17.7</v>
      </c>
      <c r="J18" s="51">
        <v>17.8</v>
      </c>
      <c r="K18" s="51">
        <v>18.1</v>
      </c>
      <c r="L18" s="51">
        <v>18.5</v>
      </c>
      <c r="M18" s="35">
        <v>18.9</v>
      </c>
      <c r="N18" s="71">
        <f t="shared" si="0"/>
        <v>16.599999999999998</v>
      </c>
      <c r="O18" s="72">
        <f t="shared" si="1"/>
        <v>18.066666666666666</v>
      </c>
      <c r="P18" s="102">
        <f t="shared" si="4"/>
        <v>17.333333333333332</v>
      </c>
      <c r="Q18" s="140">
        <f t="shared" si="2"/>
        <v>0.14545454545454536</v>
      </c>
      <c r="R18" s="140">
        <f t="shared" si="3"/>
        <v>0.15235457063711907</v>
      </c>
    </row>
    <row r="19" spans="1:18" ht="13.5" collapsed="1" thickBot="1">
      <c r="A19" s="24">
        <v>1920</v>
      </c>
      <c r="B19" s="53">
        <v>19.3</v>
      </c>
      <c r="C19" s="53">
        <v>19.5</v>
      </c>
      <c r="D19" s="53">
        <v>19.7</v>
      </c>
      <c r="E19" s="53">
        <v>20.3</v>
      </c>
      <c r="F19" s="53">
        <v>20.6</v>
      </c>
      <c r="G19" s="53">
        <v>20.9</v>
      </c>
      <c r="H19" s="53">
        <v>20.8</v>
      </c>
      <c r="I19" s="53">
        <v>20.3</v>
      </c>
      <c r="J19" s="53">
        <v>20</v>
      </c>
      <c r="K19" s="53">
        <v>19.9</v>
      </c>
      <c r="L19" s="53">
        <v>19.8</v>
      </c>
      <c r="M19" s="37">
        <v>19.4</v>
      </c>
      <c r="N19" s="75">
        <f t="shared" si="0"/>
        <v>20.05</v>
      </c>
      <c r="O19" s="76">
        <f t="shared" si="1"/>
        <v>20.03333333333333</v>
      </c>
      <c r="P19" s="104">
        <f t="shared" si="4"/>
        <v>20.04166666666667</v>
      </c>
      <c r="Q19" s="139">
        <f t="shared" si="2"/>
        <v>0.026455026455026457</v>
      </c>
      <c r="R19" s="139">
        <f t="shared" si="3"/>
        <v>0.15625000000000036</v>
      </c>
    </row>
    <row r="20" spans="1:18" ht="12.75" hidden="1" outlineLevel="1">
      <c r="A20" s="19">
        <v>1921</v>
      </c>
      <c r="B20" s="51">
        <v>19</v>
      </c>
      <c r="C20" s="51">
        <v>18.4</v>
      </c>
      <c r="D20" s="51">
        <v>18.3</v>
      </c>
      <c r="E20" s="51">
        <v>18.1</v>
      </c>
      <c r="F20" s="51">
        <v>17.7</v>
      </c>
      <c r="G20" s="51">
        <v>17.6</v>
      </c>
      <c r="H20" s="51">
        <v>17.7</v>
      </c>
      <c r="I20" s="51">
        <v>17.7</v>
      </c>
      <c r="J20" s="51">
        <v>17.5</v>
      </c>
      <c r="K20" s="51">
        <v>17.5</v>
      </c>
      <c r="L20" s="51">
        <v>17.4</v>
      </c>
      <c r="M20" s="35">
        <v>17.3</v>
      </c>
      <c r="N20" s="71">
        <f t="shared" si="0"/>
        <v>18.183333333333337</v>
      </c>
      <c r="O20" s="72">
        <f t="shared" si="1"/>
        <v>17.51666666666667</v>
      </c>
      <c r="P20" s="102">
        <f t="shared" si="4"/>
        <v>17.850000000000005</v>
      </c>
      <c r="Q20" s="140">
        <f t="shared" si="2"/>
        <v>-0.10824742268041226</v>
      </c>
      <c r="R20" s="140">
        <f t="shared" si="3"/>
        <v>-0.10935550935550932</v>
      </c>
    </row>
    <row r="21" spans="1:18" ht="12.75" hidden="1" outlineLevel="1">
      <c r="A21" s="19">
        <v>1922</v>
      </c>
      <c r="B21" s="51">
        <v>16.9</v>
      </c>
      <c r="C21" s="51">
        <v>16.9</v>
      </c>
      <c r="D21" s="51">
        <v>16.7</v>
      </c>
      <c r="E21" s="51">
        <v>16.7</v>
      </c>
      <c r="F21" s="51">
        <v>16.7</v>
      </c>
      <c r="G21" s="51">
        <v>16.7</v>
      </c>
      <c r="H21" s="51">
        <v>16.8</v>
      </c>
      <c r="I21" s="51">
        <v>16.6</v>
      </c>
      <c r="J21" s="51">
        <v>16.6</v>
      </c>
      <c r="K21" s="51">
        <v>16.7</v>
      </c>
      <c r="L21" s="51">
        <v>16.8</v>
      </c>
      <c r="M21" s="35">
        <v>16.9</v>
      </c>
      <c r="N21" s="71">
        <f t="shared" si="0"/>
        <v>16.76666666666667</v>
      </c>
      <c r="O21" s="72">
        <f t="shared" si="1"/>
        <v>16.733333333333334</v>
      </c>
      <c r="P21" s="102">
        <f t="shared" si="4"/>
        <v>16.75</v>
      </c>
      <c r="Q21" s="140">
        <f t="shared" si="2"/>
        <v>-0.023121387283237118</v>
      </c>
      <c r="R21" s="140">
        <f t="shared" si="3"/>
        <v>-0.06162464985994424</v>
      </c>
    </row>
    <row r="22" spans="1:18" ht="12.75" hidden="1" outlineLevel="1">
      <c r="A22" s="19">
        <v>1923</v>
      </c>
      <c r="B22" s="51">
        <v>16.8</v>
      </c>
      <c r="C22" s="51">
        <v>16.8</v>
      </c>
      <c r="D22" s="51">
        <v>16.8</v>
      </c>
      <c r="E22" s="51">
        <v>16.9</v>
      </c>
      <c r="F22" s="51">
        <v>16.9</v>
      </c>
      <c r="G22" s="51">
        <v>17</v>
      </c>
      <c r="H22" s="51">
        <v>17.2</v>
      </c>
      <c r="I22" s="51">
        <v>17.1</v>
      </c>
      <c r="J22" s="51">
        <v>17.2</v>
      </c>
      <c r="K22" s="51">
        <v>17.3</v>
      </c>
      <c r="L22" s="51">
        <v>17.3</v>
      </c>
      <c r="M22" s="35">
        <v>17.3</v>
      </c>
      <c r="N22" s="71">
        <f t="shared" si="0"/>
        <v>16.86666666666667</v>
      </c>
      <c r="O22" s="72">
        <f t="shared" si="1"/>
        <v>17.23333333333333</v>
      </c>
      <c r="P22" s="102">
        <f t="shared" si="4"/>
        <v>17.050000000000004</v>
      </c>
      <c r="Q22" s="140">
        <f t="shared" si="2"/>
        <v>0.023668639053254566</v>
      </c>
      <c r="R22" s="140">
        <f t="shared" si="3"/>
        <v>0.017910447761194284</v>
      </c>
    </row>
    <row r="23" spans="1:18" ht="12.75" hidden="1" outlineLevel="1">
      <c r="A23" s="31">
        <v>1924</v>
      </c>
      <c r="B23" s="52">
        <v>17.3</v>
      </c>
      <c r="C23" s="52">
        <v>17.2</v>
      </c>
      <c r="D23" s="52">
        <v>17.1</v>
      </c>
      <c r="E23" s="52">
        <v>17</v>
      </c>
      <c r="F23" s="52">
        <v>17</v>
      </c>
      <c r="G23" s="52">
        <v>17</v>
      </c>
      <c r="H23" s="52">
        <v>17.1</v>
      </c>
      <c r="I23" s="52">
        <v>17</v>
      </c>
      <c r="J23" s="52">
        <v>17.1</v>
      </c>
      <c r="K23" s="52">
        <v>17.2</v>
      </c>
      <c r="L23" s="52">
        <v>17.2</v>
      </c>
      <c r="M23" s="36">
        <v>17.3</v>
      </c>
      <c r="N23" s="73">
        <f t="shared" si="0"/>
        <v>17.099999999999998</v>
      </c>
      <c r="O23" s="74">
        <f t="shared" si="1"/>
        <v>17.150000000000002</v>
      </c>
      <c r="P23" s="103">
        <f t="shared" si="4"/>
        <v>17.124999999999996</v>
      </c>
      <c r="Q23" s="141">
        <f t="shared" si="2"/>
        <v>0</v>
      </c>
      <c r="R23" s="141">
        <f t="shared" si="3"/>
        <v>0.0043988269794716815</v>
      </c>
    </row>
    <row r="24" spans="1:18" ht="12.75" hidden="1" outlineLevel="1">
      <c r="A24" s="19">
        <v>1925</v>
      </c>
      <c r="B24" s="51">
        <v>17.3</v>
      </c>
      <c r="C24" s="51">
        <v>17.2</v>
      </c>
      <c r="D24" s="51">
        <v>17.3</v>
      </c>
      <c r="E24" s="51">
        <v>17.2</v>
      </c>
      <c r="F24" s="51">
        <v>17.3</v>
      </c>
      <c r="G24" s="51">
        <v>17.5</v>
      </c>
      <c r="H24" s="51">
        <v>17.7</v>
      </c>
      <c r="I24" s="51">
        <v>17.7</v>
      </c>
      <c r="J24" s="51">
        <v>17.7</v>
      </c>
      <c r="K24" s="51">
        <v>17.7</v>
      </c>
      <c r="L24" s="51">
        <v>18</v>
      </c>
      <c r="M24" s="35">
        <v>17.9</v>
      </c>
      <c r="N24" s="71">
        <f t="shared" si="0"/>
        <v>17.3</v>
      </c>
      <c r="O24" s="72">
        <f t="shared" si="1"/>
        <v>17.78333333333333</v>
      </c>
      <c r="P24" s="102">
        <f t="shared" si="4"/>
        <v>17.541666666666664</v>
      </c>
      <c r="Q24" s="140">
        <f t="shared" si="2"/>
        <v>0.03468208092485537</v>
      </c>
      <c r="R24" s="140">
        <f t="shared" si="3"/>
        <v>0.024330900243309077</v>
      </c>
    </row>
    <row r="25" spans="1:18" ht="12.75" hidden="1" outlineLevel="1">
      <c r="A25" s="19">
        <v>1926</v>
      </c>
      <c r="B25" s="51">
        <v>17.9</v>
      </c>
      <c r="C25" s="51">
        <v>17.9</v>
      </c>
      <c r="D25" s="51">
        <v>17.8</v>
      </c>
      <c r="E25" s="51">
        <v>17.9</v>
      </c>
      <c r="F25" s="51">
        <v>17.8</v>
      </c>
      <c r="G25" s="51">
        <v>17.7</v>
      </c>
      <c r="H25" s="51">
        <v>17.5</v>
      </c>
      <c r="I25" s="51">
        <v>17.4</v>
      </c>
      <c r="J25" s="51">
        <v>17.5</v>
      </c>
      <c r="K25" s="51">
        <v>17.6</v>
      </c>
      <c r="L25" s="51">
        <v>17.7</v>
      </c>
      <c r="M25" s="35">
        <v>17.7</v>
      </c>
      <c r="N25" s="71">
        <f t="shared" si="0"/>
        <v>17.833333333333332</v>
      </c>
      <c r="O25" s="72">
        <f t="shared" si="1"/>
        <v>17.566666666666666</v>
      </c>
      <c r="P25" s="102">
        <f t="shared" si="4"/>
        <v>17.7</v>
      </c>
      <c r="Q25" s="140">
        <f t="shared" si="2"/>
        <v>-0.01117318435754186</v>
      </c>
      <c r="R25" s="140">
        <f t="shared" si="3"/>
        <v>0.00902612826603335</v>
      </c>
    </row>
    <row r="26" spans="1:18" ht="12.75" hidden="1" outlineLevel="1">
      <c r="A26" s="19">
        <v>1927</v>
      </c>
      <c r="B26" s="51">
        <v>17.5</v>
      </c>
      <c r="C26" s="51">
        <v>17.4</v>
      </c>
      <c r="D26" s="51">
        <v>17.3</v>
      </c>
      <c r="E26" s="51">
        <v>17.3</v>
      </c>
      <c r="F26" s="51">
        <v>17.4</v>
      </c>
      <c r="G26" s="51">
        <v>17.6</v>
      </c>
      <c r="H26" s="51">
        <v>17.3</v>
      </c>
      <c r="I26" s="51">
        <v>17.2</v>
      </c>
      <c r="J26" s="51">
        <v>17.3</v>
      </c>
      <c r="K26" s="51">
        <v>17.4</v>
      </c>
      <c r="L26" s="51">
        <v>17.3</v>
      </c>
      <c r="M26" s="35">
        <v>17.3</v>
      </c>
      <c r="N26" s="71">
        <f t="shared" si="0"/>
        <v>17.416666666666668</v>
      </c>
      <c r="O26" s="72">
        <f t="shared" si="1"/>
        <v>17.299999999999997</v>
      </c>
      <c r="P26" s="102">
        <f t="shared" si="4"/>
        <v>17.358333333333338</v>
      </c>
      <c r="Q26" s="140">
        <f t="shared" si="2"/>
        <v>-0.022598870056497095</v>
      </c>
      <c r="R26" s="140">
        <f t="shared" si="3"/>
        <v>-0.019303201506591042</v>
      </c>
    </row>
    <row r="27" spans="1:18" ht="12.75" hidden="1" outlineLevel="1">
      <c r="A27" s="19">
        <v>1928</v>
      </c>
      <c r="B27" s="51">
        <v>17.3</v>
      </c>
      <c r="C27" s="51">
        <v>17.1</v>
      </c>
      <c r="D27" s="51">
        <v>17.1</v>
      </c>
      <c r="E27" s="51">
        <v>17.1</v>
      </c>
      <c r="F27" s="51">
        <v>17.2</v>
      </c>
      <c r="G27" s="51">
        <v>17.1</v>
      </c>
      <c r="H27" s="51">
        <v>17.1</v>
      </c>
      <c r="I27" s="51">
        <v>17.1</v>
      </c>
      <c r="J27" s="51">
        <v>17.3</v>
      </c>
      <c r="K27" s="51">
        <v>17.2</v>
      </c>
      <c r="L27" s="51">
        <v>17.2</v>
      </c>
      <c r="M27" s="35">
        <v>17.1</v>
      </c>
      <c r="N27" s="71">
        <f t="shared" si="0"/>
        <v>17.150000000000002</v>
      </c>
      <c r="O27" s="72">
        <f t="shared" si="1"/>
        <v>17.166666666666668</v>
      </c>
      <c r="P27" s="102">
        <f t="shared" si="4"/>
        <v>17.15833333333333</v>
      </c>
      <c r="Q27" s="140">
        <f t="shared" si="2"/>
        <v>-0.011560693641618455</v>
      </c>
      <c r="R27" s="140">
        <f t="shared" si="3"/>
        <v>-0.011521843494959558</v>
      </c>
    </row>
    <row r="28" spans="1:18" ht="13.5" hidden="1" outlineLevel="1" thickBot="1">
      <c r="A28" s="24">
        <v>1929</v>
      </c>
      <c r="B28" s="53">
        <v>17.1</v>
      </c>
      <c r="C28" s="53">
        <v>17.1</v>
      </c>
      <c r="D28" s="53">
        <v>17</v>
      </c>
      <c r="E28" s="53">
        <v>16.9</v>
      </c>
      <c r="F28" s="53">
        <v>17</v>
      </c>
      <c r="G28" s="53">
        <v>17.1</v>
      </c>
      <c r="H28" s="53">
        <v>17.3</v>
      </c>
      <c r="I28" s="53">
        <v>17.3</v>
      </c>
      <c r="J28" s="53">
        <v>17.3</v>
      </c>
      <c r="K28" s="53">
        <v>17.3</v>
      </c>
      <c r="L28" s="53">
        <v>17.3</v>
      </c>
      <c r="M28" s="37">
        <v>17.2</v>
      </c>
      <c r="N28" s="75">
        <f t="shared" si="0"/>
        <v>17.03333333333333</v>
      </c>
      <c r="O28" s="76">
        <f t="shared" si="1"/>
        <v>17.283333333333335</v>
      </c>
      <c r="P28" s="104">
        <f t="shared" si="4"/>
        <v>17.158333333333335</v>
      </c>
      <c r="Q28" s="139">
        <f t="shared" si="2"/>
        <v>0.005847953216374144</v>
      </c>
      <c r="R28" s="139">
        <f t="shared" si="3"/>
        <v>2.0705470687521134E-16</v>
      </c>
    </row>
    <row r="29" spans="1:18" ht="12.75" collapsed="1">
      <c r="A29" s="19">
        <v>1930</v>
      </c>
      <c r="B29" s="51">
        <v>17.1</v>
      </c>
      <c r="C29" s="51">
        <v>17</v>
      </c>
      <c r="D29" s="51">
        <v>16.9</v>
      </c>
      <c r="E29" s="51">
        <v>17</v>
      </c>
      <c r="F29" s="51">
        <v>16.9</v>
      </c>
      <c r="G29" s="51">
        <v>16.8</v>
      </c>
      <c r="H29" s="51">
        <v>16.6</v>
      </c>
      <c r="I29" s="51">
        <v>16.5</v>
      </c>
      <c r="J29" s="51">
        <v>16.6</v>
      </c>
      <c r="K29" s="51">
        <v>16.5</v>
      </c>
      <c r="L29" s="51">
        <v>16.4</v>
      </c>
      <c r="M29" s="35">
        <v>16.1</v>
      </c>
      <c r="N29" s="71">
        <f t="shared" si="0"/>
        <v>16.95</v>
      </c>
      <c r="O29" s="72">
        <f t="shared" si="1"/>
        <v>16.45</v>
      </c>
      <c r="P29" s="102">
        <f t="shared" si="4"/>
        <v>16.7</v>
      </c>
      <c r="Q29" s="140">
        <f t="shared" si="2"/>
        <v>-0.0639534883720929</v>
      </c>
      <c r="R29" s="140">
        <f t="shared" si="3"/>
        <v>-0.026711996114618882</v>
      </c>
    </row>
    <row r="30" spans="1:18" ht="12.75" hidden="1" outlineLevel="1">
      <c r="A30" s="19">
        <v>1931</v>
      </c>
      <c r="B30" s="51">
        <v>15.9</v>
      </c>
      <c r="C30" s="51">
        <v>15.7</v>
      </c>
      <c r="D30" s="51">
        <v>15.6</v>
      </c>
      <c r="E30" s="51">
        <v>15.5</v>
      </c>
      <c r="F30" s="51">
        <v>15.3</v>
      </c>
      <c r="G30" s="51">
        <v>15.1</v>
      </c>
      <c r="H30" s="51">
        <v>15.1</v>
      </c>
      <c r="I30" s="51">
        <v>15.1</v>
      </c>
      <c r="J30" s="51">
        <v>15</v>
      </c>
      <c r="K30" s="51">
        <v>14.9</v>
      </c>
      <c r="L30" s="51">
        <v>14.7</v>
      </c>
      <c r="M30" s="35">
        <v>14.6</v>
      </c>
      <c r="N30" s="71">
        <f t="shared" si="0"/>
        <v>15.516666666666666</v>
      </c>
      <c r="O30" s="72">
        <f t="shared" si="1"/>
        <v>14.899999999999999</v>
      </c>
      <c r="P30" s="102">
        <f t="shared" si="4"/>
        <v>15.20833333333333</v>
      </c>
      <c r="Q30" s="140">
        <f t="shared" si="2"/>
        <v>-0.09316770186335414</v>
      </c>
      <c r="R30" s="140">
        <f t="shared" si="3"/>
        <v>-0.08932135728542928</v>
      </c>
    </row>
    <row r="31" spans="1:18" ht="12.75" hidden="1" outlineLevel="1">
      <c r="A31" s="19">
        <v>1932</v>
      </c>
      <c r="B31" s="51">
        <v>14.3</v>
      </c>
      <c r="C31" s="51">
        <v>14.1</v>
      </c>
      <c r="D31" s="51">
        <v>14</v>
      </c>
      <c r="E31" s="51">
        <v>13.9</v>
      </c>
      <c r="F31" s="51">
        <v>13.7</v>
      </c>
      <c r="G31" s="51">
        <v>13.6</v>
      </c>
      <c r="H31" s="51">
        <v>13.6</v>
      </c>
      <c r="I31" s="51">
        <v>13.5</v>
      </c>
      <c r="J31" s="51">
        <v>13.4</v>
      </c>
      <c r="K31" s="51">
        <v>13.3</v>
      </c>
      <c r="L31" s="51">
        <v>13.2</v>
      </c>
      <c r="M31" s="35">
        <v>13.1</v>
      </c>
      <c r="N31" s="71">
        <f t="shared" si="0"/>
        <v>13.933333333333332</v>
      </c>
      <c r="O31" s="72">
        <f t="shared" si="1"/>
        <v>13.35</v>
      </c>
      <c r="P31" s="102">
        <f t="shared" si="4"/>
        <v>13.641666666666666</v>
      </c>
      <c r="Q31" s="140">
        <f t="shared" si="2"/>
        <v>-0.10273972602739727</v>
      </c>
      <c r="R31" s="140">
        <f t="shared" si="3"/>
        <v>-0.10301369863013687</v>
      </c>
    </row>
    <row r="32" spans="1:18" ht="12.75" hidden="1" outlineLevel="1">
      <c r="A32" s="19">
        <v>1933</v>
      </c>
      <c r="B32" s="51">
        <v>12.9</v>
      </c>
      <c r="C32" s="51">
        <v>12.7</v>
      </c>
      <c r="D32" s="51">
        <v>12.6</v>
      </c>
      <c r="E32" s="51">
        <v>12.6</v>
      </c>
      <c r="F32" s="51">
        <v>12.6</v>
      </c>
      <c r="G32" s="51">
        <v>12.7</v>
      </c>
      <c r="H32" s="51">
        <v>13.1</v>
      </c>
      <c r="I32" s="51">
        <v>13.2</v>
      </c>
      <c r="J32" s="51">
        <v>13.2</v>
      </c>
      <c r="K32" s="51">
        <v>13.2</v>
      </c>
      <c r="L32" s="51">
        <v>13.2</v>
      </c>
      <c r="M32" s="35">
        <v>13.2</v>
      </c>
      <c r="N32" s="71">
        <f t="shared" si="0"/>
        <v>12.683333333333335</v>
      </c>
      <c r="O32" s="72">
        <f t="shared" si="1"/>
        <v>13.183333333333335</v>
      </c>
      <c r="P32" s="102">
        <f t="shared" si="4"/>
        <v>12.933333333333332</v>
      </c>
      <c r="Q32" s="140">
        <f t="shared" si="2"/>
        <v>0.007633587786259515</v>
      </c>
      <c r="R32" s="140">
        <f t="shared" si="3"/>
        <v>-0.051924251679902306</v>
      </c>
    </row>
    <row r="33" spans="1:18" ht="12.75" hidden="1" outlineLevel="1">
      <c r="A33" s="31">
        <v>1934</v>
      </c>
      <c r="B33" s="52">
        <v>13.2</v>
      </c>
      <c r="C33" s="52">
        <v>13.3</v>
      </c>
      <c r="D33" s="52">
        <v>13.3</v>
      </c>
      <c r="E33" s="52">
        <v>13.3</v>
      </c>
      <c r="F33" s="52">
        <v>13.3</v>
      </c>
      <c r="G33" s="52">
        <v>13.4</v>
      </c>
      <c r="H33" s="52">
        <v>13.4</v>
      </c>
      <c r="I33" s="52">
        <v>13.4</v>
      </c>
      <c r="J33" s="52">
        <v>13.6</v>
      </c>
      <c r="K33" s="52">
        <v>13.5</v>
      </c>
      <c r="L33" s="52">
        <v>13.5</v>
      </c>
      <c r="M33" s="36">
        <v>13.4</v>
      </c>
      <c r="N33" s="73">
        <f t="shared" si="0"/>
        <v>13.299999999999999</v>
      </c>
      <c r="O33" s="74">
        <f t="shared" si="1"/>
        <v>13.466666666666669</v>
      </c>
      <c r="P33" s="103">
        <f t="shared" si="4"/>
        <v>13.383333333333333</v>
      </c>
      <c r="Q33" s="141">
        <f t="shared" si="2"/>
        <v>0.015151515151515233</v>
      </c>
      <c r="R33" s="141">
        <f t="shared" si="3"/>
        <v>0.034793814432989775</v>
      </c>
    </row>
    <row r="34" spans="1:18" ht="12.75" hidden="1" outlineLevel="1">
      <c r="A34" s="19">
        <v>1935</v>
      </c>
      <c r="B34" s="51">
        <v>13.6</v>
      </c>
      <c r="C34" s="51">
        <v>13.7</v>
      </c>
      <c r="D34" s="51">
        <v>13.7</v>
      </c>
      <c r="E34" s="51">
        <v>13.8</v>
      </c>
      <c r="F34" s="51">
        <v>13.8</v>
      </c>
      <c r="G34" s="51">
        <v>13.7</v>
      </c>
      <c r="H34" s="51">
        <v>13.7</v>
      </c>
      <c r="I34" s="51">
        <v>13.7</v>
      </c>
      <c r="J34" s="51">
        <v>13.7</v>
      </c>
      <c r="K34" s="51">
        <v>13.7</v>
      </c>
      <c r="L34" s="51">
        <v>13.8</v>
      </c>
      <c r="M34" s="35">
        <v>13.8</v>
      </c>
      <c r="N34" s="71">
        <f t="shared" si="0"/>
        <v>13.716666666666667</v>
      </c>
      <c r="O34" s="72">
        <f t="shared" si="1"/>
        <v>13.733333333333333</v>
      </c>
      <c r="P34" s="102">
        <f t="shared" si="4"/>
        <v>13.725000000000001</v>
      </c>
      <c r="Q34" s="140">
        <f t="shared" si="2"/>
        <v>0.029850746268656744</v>
      </c>
      <c r="R34" s="140">
        <f t="shared" si="3"/>
        <v>0.025529265255292796</v>
      </c>
    </row>
    <row r="35" spans="1:18" ht="12.75" hidden="1" outlineLevel="1">
      <c r="A35" s="19">
        <v>1936</v>
      </c>
      <c r="B35" s="51">
        <v>13.8</v>
      </c>
      <c r="C35" s="51">
        <v>13.8</v>
      </c>
      <c r="D35" s="51">
        <v>13.7</v>
      </c>
      <c r="E35" s="51">
        <v>13.7</v>
      </c>
      <c r="F35" s="51">
        <v>13.7</v>
      </c>
      <c r="G35" s="51">
        <v>13.8</v>
      </c>
      <c r="H35" s="51">
        <v>13.9</v>
      </c>
      <c r="I35" s="51">
        <v>14</v>
      </c>
      <c r="J35" s="51">
        <v>14</v>
      </c>
      <c r="K35" s="51">
        <v>14</v>
      </c>
      <c r="L35" s="51">
        <v>14</v>
      </c>
      <c r="M35" s="35">
        <v>14</v>
      </c>
      <c r="N35" s="71">
        <f t="shared" si="0"/>
        <v>13.75</v>
      </c>
      <c r="O35" s="72">
        <f t="shared" si="1"/>
        <v>13.983333333333334</v>
      </c>
      <c r="P35" s="102">
        <f t="shared" si="4"/>
        <v>13.866666666666667</v>
      </c>
      <c r="Q35" s="140">
        <f t="shared" si="2"/>
        <v>0.014492753623188354</v>
      </c>
      <c r="R35" s="140">
        <f t="shared" si="3"/>
        <v>0.010321797207043038</v>
      </c>
    </row>
    <row r="36" spans="1:18" ht="12.75" hidden="1" outlineLevel="1">
      <c r="A36" s="19">
        <v>1937</v>
      </c>
      <c r="B36" s="51">
        <v>14.1</v>
      </c>
      <c r="C36" s="51">
        <v>14.1</v>
      </c>
      <c r="D36" s="51">
        <v>14.2</v>
      </c>
      <c r="E36" s="51">
        <v>14.3</v>
      </c>
      <c r="F36" s="51">
        <v>14.4</v>
      </c>
      <c r="G36" s="51">
        <v>14.4</v>
      </c>
      <c r="H36" s="51">
        <v>14.5</v>
      </c>
      <c r="I36" s="51">
        <v>14.5</v>
      </c>
      <c r="J36" s="51">
        <v>14.6</v>
      </c>
      <c r="K36" s="51">
        <v>14.6</v>
      </c>
      <c r="L36" s="51">
        <v>14.5</v>
      </c>
      <c r="M36" s="35">
        <v>14.4</v>
      </c>
      <c r="N36" s="71">
        <f t="shared" si="0"/>
        <v>14.250000000000002</v>
      </c>
      <c r="O36" s="72">
        <f t="shared" si="1"/>
        <v>14.516666666666667</v>
      </c>
      <c r="P36" s="102">
        <f t="shared" si="4"/>
        <v>14.383333333333335</v>
      </c>
      <c r="Q36" s="140">
        <f t="shared" si="2"/>
        <v>0.0285714285714286</v>
      </c>
      <c r="R36" s="140">
        <f t="shared" si="3"/>
        <v>0.03725961538461545</v>
      </c>
    </row>
    <row r="37" spans="1:18" ht="12.75" hidden="1" outlineLevel="1">
      <c r="A37" s="19">
        <v>1938</v>
      </c>
      <c r="B37" s="51">
        <v>14.2</v>
      </c>
      <c r="C37" s="51">
        <v>14.1</v>
      </c>
      <c r="D37" s="51">
        <v>14.1</v>
      </c>
      <c r="E37" s="51">
        <v>14.2</v>
      </c>
      <c r="F37" s="51">
        <v>14.1</v>
      </c>
      <c r="G37" s="51">
        <v>14.1</v>
      </c>
      <c r="H37" s="51">
        <v>14.1</v>
      </c>
      <c r="I37" s="51">
        <v>14.1</v>
      </c>
      <c r="J37" s="51">
        <v>14.1</v>
      </c>
      <c r="K37" s="51">
        <v>14</v>
      </c>
      <c r="L37" s="51">
        <v>14</v>
      </c>
      <c r="M37" s="35">
        <v>14</v>
      </c>
      <c r="N37" s="71">
        <f t="shared" si="0"/>
        <v>14.133333333333331</v>
      </c>
      <c r="O37" s="72">
        <f t="shared" si="1"/>
        <v>14.049999999999999</v>
      </c>
      <c r="P37" s="102">
        <f t="shared" si="4"/>
        <v>14.091666666666663</v>
      </c>
      <c r="Q37" s="140">
        <f t="shared" si="2"/>
        <v>-0.0277777777777778</v>
      </c>
      <c r="R37" s="140">
        <f t="shared" si="3"/>
        <v>-0.020278099652375762</v>
      </c>
    </row>
    <row r="38" spans="1:18" ht="13.5" hidden="1" outlineLevel="1" thickBot="1">
      <c r="A38" s="24">
        <v>1939</v>
      </c>
      <c r="B38" s="53">
        <v>14</v>
      </c>
      <c r="C38" s="53">
        <v>13.9</v>
      </c>
      <c r="D38" s="53">
        <v>13.9</v>
      </c>
      <c r="E38" s="53">
        <v>13.8</v>
      </c>
      <c r="F38" s="53">
        <v>13.8</v>
      </c>
      <c r="G38" s="53">
        <v>13.8</v>
      </c>
      <c r="H38" s="53">
        <v>13.8</v>
      </c>
      <c r="I38" s="53">
        <v>13.8</v>
      </c>
      <c r="J38" s="53">
        <v>14.1</v>
      </c>
      <c r="K38" s="53">
        <v>14</v>
      </c>
      <c r="L38" s="53">
        <v>14</v>
      </c>
      <c r="M38" s="37">
        <v>14</v>
      </c>
      <c r="N38" s="75">
        <f t="shared" si="0"/>
        <v>13.866666666666665</v>
      </c>
      <c r="O38" s="76">
        <f t="shared" si="1"/>
        <v>13.950000000000001</v>
      </c>
      <c r="P38" s="104">
        <f t="shared" si="4"/>
        <v>13.908333333333331</v>
      </c>
      <c r="Q38" s="139">
        <f t="shared" si="2"/>
        <v>0</v>
      </c>
      <c r="R38" s="139">
        <f t="shared" si="3"/>
        <v>-0.013010053222944898</v>
      </c>
    </row>
    <row r="39" spans="1:18" ht="12.75" collapsed="1">
      <c r="A39" s="19">
        <v>1940</v>
      </c>
      <c r="B39" s="51">
        <v>13.9</v>
      </c>
      <c r="C39" s="51">
        <v>14</v>
      </c>
      <c r="D39" s="51">
        <v>14</v>
      </c>
      <c r="E39" s="51">
        <v>14</v>
      </c>
      <c r="F39" s="51">
        <v>14</v>
      </c>
      <c r="G39" s="51">
        <v>14.1</v>
      </c>
      <c r="H39" s="51">
        <v>14</v>
      </c>
      <c r="I39" s="51">
        <v>14</v>
      </c>
      <c r="J39" s="51">
        <v>14</v>
      </c>
      <c r="K39" s="51">
        <v>14</v>
      </c>
      <c r="L39" s="51">
        <v>14</v>
      </c>
      <c r="M39" s="35">
        <v>14.1</v>
      </c>
      <c r="N39" s="71">
        <f t="shared" si="0"/>
        <v>14</v>
      </c>
      <c r="O39" s="72">
        <f t="shared" si="1"/>
        <v>14.016666666666666</v>
      </c>
      <c r="P39" s="102">
        <f t="shared" si="4"/>
        <v>14.008333333333333</v>
      </c>
      <c r="Q39" s="140">
        <f t="shared" si="2"/>
        <v>0.0071428571428571175</v>
      </c>
      <c r="R39" s="140">
        <f t="shared" si="3"/>
        <v>0.007189934092270924</v>
      </c>
    </row>
    <row r="40" spans="1:18" ht="12.75" hidden="1" outlineLevel="1">
      <c r="A40" s="19">
        <v>1941</v>
      </c>
      <c r="B40" s="51">
        <v>14.1</v>
      </c>
      <c r="C40" s="51">
        <v>14.1</v>
      </c>
      <c r="D40" s="51">
        <v>14.2</v>
      </c>
      <c r="E40" s="51">
        <v>14.3</v>
      </c>
      <c r="F40" s="51">
        <v>14.4</v>
      </c>
      <c r="G40" s="51">
        <v>14.7</v>
      </c>
      <c r="H40" s="51">
        <v>14.7</v>
      </c>
      <c r="I40" s="51">
        <v>14.9</v>
      </c>
      <c r="J40" s="51">
        <v>15.1</v>
      </c>
      <c r="K40" s="51">
        <v>15.3</v>
      </c>
      <c r="L40" s="51">
        <v>15.4</v>
      </c>
      <c r="M40" s="35">
        <v>15.5</v>
      </c>
      <c r="N40" s="71">
        <f t="shared" si="0"/>
        <v>14.300000000000002</v>
      </c>
      <c r="O40" s="72">
        <f t="shared" si="1"/>
        <v>15.15</v>
      </c>
      <c r="P40" s="102">
        <f t="shared" si="4"/>
        <v>14.725000000000003</v>
      </c>
      <c r="Q40" s="140">
        <f t="shared" si="2"/>
        <v>0.099290780141844</v>
      </c>
      <c r="R40" s="140">
        <f t="shared" si="3"/>
        <v>0.051160023795360166</v>
      </c>
    </row>
    <row r="41" spans="1:18" ht="12.75" hidden="1" outlineLevel="1">
      <c r="A41" s="19">
        <v>1942</v>
      </c>
      <c r="B41" s="51">
        <v>15.7</v>
      </c>
      <c r="C41" s="51">
        <v>15.8</v>
      </c>
      <c r="D41" s="51">
        <v>16</v>
      </c>
      <c r="E41" s="51">
        <v>16.1</v>
      </c>
      <c r="F41" s="51">
        <v>16.3</v>
      </c>
      <c r="G41" s="51">
        <v>16.3</v>
      </c>
      <c r="H41" s="51">
        <v>16.4</v>
      </c>
      <c r="I41" s="51">
        <v>16.5</v>
      </c>
      <c r="J41" s="51">
        <v>16.5</v>
      </c>
      <c r="K41" s="51">
        <v>16.7</v>
      </c>
      <c r="L41" s="51">
        <v>16.8</v>
      </c>
      <c r="M41" s="35">
        <v>16.9</v>
      </c>
      <c r="N41" s="71">
        <f t="shared" si="0"/>
        <v>16.033333333333335</v>
      </c>
      <c r="O41" s="72">
        <f t="shared" si="1"/>
        <v>16.63333333333333</v>
      </c>
      <c r="P41" s="102">
        <f t="shared" si="4"/>
        <v>16.333333333333332</v>
      </c>
      <c r="Q41" s="140">
        <f t="shared" si="2"/>
        <v>0.0903225806451612</v>
      </c>
      <c r="R41" s="140">
        <f t="shared" si="3"/>
        <v>0.10922467458969974</v>
      </c>
    </row>
    <row r="42" spans="1:18" ht="12.75" hidden="1" outlineLevel="1">
      <c r="A42" s="19">
        <v>1943</v>
      </c>
      <c r="B42" s="51">
        <v>16.9</v>
      </c>
      <c r="C42" s="51">
        <v>16.9</v>
      </c>
      <c r="D42" s="51">
        <v>17.2</v>
      </c>
      <c r="E42" s="51">
        <v>17.4</v>
      </c>
      <c r="F42" s="51">
        <v>17.5</v>
      </c>
      <c r="G42" s="51">
        <v>17.5</v>
      </c>
      <c r="H42" s="51">
        <v>17.4</v>
      </c>
      <c r="I42" s="51">
        <v>17.3</v>
      </c>
      <c r="J42" s="51">
        <v>17.4</v>
      </c>
      <c r="K42" s="51">
        <v>17.4</v>
      </c>
      <c r="L42" s="51">
        <v>17.4</v>
      </c>
      <c r="M42" s="35">
        <v>17.4</v>
      </c>
      <c r="N42" s="71">
        <f t="shared" si="0"/>
        <v>17.233333333333334</v>
      </c>
      <c r="O42" s="72">
        <f t="shared" si="1"/>
        <v>17.383333333333336</v>
      </c>
      <c r="P42" s="102">
        <f t="shared" si="4"/>
        <v>17.308333333333337</v>
      </c>
      <c r="Q42" s="140">
        <f t="shared" si="2"/>
        <v>0.02958579881656805</v>
      </c>
      <c r="R42" s="140">
        <f t="shared" si="3"/>
        <v>0.059693877551020715</v>
      </c>
    </row>
    <row r="43" spans="1:18" ht="12.75" hidden="1" outlineLevel="1">
      <c r="A43" s="31">
        <v>1944</v>
      </c>
      <c r="B43" s="52">
        <v>17.4</v>
      </c>
      <c r="C43" s="52">
        <v>17.4</v>
      </c>
      <c r="D43" s="52">
        <v>17.4</v>
      </c>
      <c r="E43" s="52">
        <v>17.5</v>
      </c>
      <c r="F43" s="52">
        <v>17.5</v>
      </c>
      <c r="G43" s="52">
        <v>17.6</v>
      </c>
      <c r="H43" s="52">
        <v>17.7</v>
      </c>
      <c r="I43" s="52">
        <v>17.7</v>
      </c>
      <c r="J43" s="52">
        <v>17.7</v>
      </c>
      <c r="K43" s="52">
        <v>17.7</v>
      </c>
      <c r="L43" s="52">
        <v>17.7</v>
      </c>
      <c r="M43" s="36">
        <v>17.8</v>
      </c>
      <c r="N43" s="73">
        <f t="shared" si="0"/>
        <v>17.466666666666665</v>
      </c>
      <c r="O43" s="74">
        <f t="shared" si="1"/>
        <v>17.716666666666665</v>
      </c>
      <c r="P43" s="103">
        <f t="shared" si="4"/>
        <v>17.591666666666665</v>
      </c>
      <c r="Q43" s="141">
        <f t="shared" si="2"/>
        <v>0.02298850574712656</v>
      </c>
      <c r="R43" s="141">
        <f t="shared" si="3"/>
        <v>0.01636976408281143</v>
      </c>
    </row>
    <row r="44" spans="1:18" ht="12.75" hidden="1" outlineLevel="1">
      <c r="A44" s="19">
        <v>1945</v>
      </c>
      <c r="B44" s="51">
        <v>17.8</v>
      </c>
      <c r="C44" s="51">
        <v>17.8</v>
      </c>
      <c r="D44" s="51">
        <v>17.8</v>
      </c>
      <c r="E44" s="51">
        <v>17.8</v>
      </c>
      <c r="F44" s="51">
        <v>17.9</v>
      </c>
      <c r="G44" s="51">
        <v>18.1</v>
      </c>
      <c r="H44" s="51">
        <v>18.1</v>
      </c>
      <c r="I44" s="51">
        <v>18.1</v>
      </c>
      <c r="J44" s="51">
        <v>18.1</v>
      </c>
      <c r="K44" s="51">
        <v>18.1</v>
      </c>
      <c r="L44" s="51">
        <v>18.1</v>
      </c>
      <c r="M44" s="35">
        <v>18.2</v>
      </c>
      <c r="N44" s="71">
        <f t="shared" si="0"/>
        <v>17.866666666666664</v>
      </c>
      <c r="O44" s="72">
        <f t="shared" si="1"/>
        <v>18.116666666666667</v>
      </c>
      <c r="P44" s="102">
        <f t="shared" si="4"/>
        <v>17.991666666666664</v>
      </c>
      <c r="Q44" s="140">
        <f t="shared" si="2"/>
        <v>0.02247191011235947</v>
      </c>
      <c r="R44" s="140">
        <f t="shared" si="3"/>
        <v>0.022738038844149613</v>
      </c>
    </row>
    <row r="45" spans="1:18" ht="12.75" hidden="1" outlineLevel="1">
      <c r="A45" s="19">
        <v>1946</v>
      </c>
      <c r="B45" s="51">
        <v>18.2</v>
      </c>
      <c r="C45" s="51">
        <v>18.1</v>
      </c>
      <c r="D45" s="51">
        <v>18.3</v>
      </c>
      <c r="E45" s="51">
        <v>18.4</v>
      </c>
      <c r="F45" s="51">
        <v>18.5</v>
      </c>
      <c r="G45" s="51">
        <v>18.7</v>
      </c>
      <c r="H45" s="51">
        <v>19.8</v>
      </c>
      <c r="I45" s="51">
        <v>20.2</v>
      </c>
      <c r="J45" s="51">
        <v>20.4</v>
      </c>
      <c r="K45" s="51">
        <v>20.8</v>
      </c>
      <c r="L45" s="51">
        <v>21.3</v>
      </c>
      <c r="M45" s="35">
        <v>21.5</v>
      </c>
      <c r="N45" s="71">
        <f t="shared" si="0"/>
        <v>18.366666666666667</v>
      </c>
      <c r="O45" s="72">
        <f t="shared" si="1"/>
        <v>20.666666666666668</v>
      </c>
      <c r="P45" s="102">
        <f t="shared" si="4"/>
        <v>19.51666666666667</v>
      </c>
      <c r="Q45" s="140">
        <f t="shared" si="2"/>
        <v>0.18131868131868137</v>
      </c>
      <c r="R45" s="140">
        <f t="shared" si="3"/>
        <v>0.08476146364057467</v>
      </c>
    </row>
    <row r="46" spans="1:18" ht="12.75" hidden="1" outlineLevel="1">
      <c r="A46" s="19">
        <v>1947</v>
      </c>
      <c r="B46" s="51">
        <v>21.5</v>
      </c>
      <c r="C46" s="51">
        <v>21.5</v>
      </c>
      <c r="D46" s="51">
        <v>21.9</v>
      </c>
      <c r="E46" s="51">
        <v>21.9</v>
      </c>
      <c r="F46" s="51">
        <v>21.9</v>
      </c>
      <c r="G46" s="51">
        <v>22</v>
      </c>
      <c r="H46" s="51">
        <v>22.2</v>
      </c>
      <c r="I46" s="51">
        <v>22.5</v>
      </c>
      <c r="J46" s="51">
        <v>23</v>
      </c>
      <c r="K46" s="51">
        <v>23</v>
      </c>
      <c r="L46" s="51">
        <v>23.1</v>
      </c>
      <c r="M46" s="35">
        <v>23.4</v>
      </c>
      <c r="N46" s="71">
        <f t="shared" si="0"/>
        <v>21.783333333333335</v>
      </c>
      <c r="O46" s="72">
        <f t="shared" si="1"/>
        <v>22.86666666666667</v>
      </c>
      <c r="P46" s="102">
        <f t="shared" si="4"/>
        <v>22.325</v>
      </c>
      <c r="Q46" s="140">
        <f t="shared" si="2"/>
        <v>0.08837209302325574</v>
      </c>
      <c r="R46" s="140">
        <f t="shared" si="3"/>
        <v>0.1438941076003414</v>
      </c>
    </row>
    <row r="47" spans="1:18" ht="12.75" hidden="1" outlineLevel="1">
      <c r="A47" s="19">
        <v>1948</v>
      </c>
      <c r="B47" s="51">
        <v>23.7</v>
      </c>
      <c r="C47" s="51">
        <v>23.5</v>
      </c>
      <c r="D47" s="51">
        <v>23.4</v>
      </c>
      <c r="E47" s="51">
        <v>23.8</v>
      </c>
      <c r="F47" s="51">
        <v>23.9</v>
      </c>
      <c r="G47" s="51">
        <v>24.1</v>
      </c>
      <c r="H47" s="51">
        <v>24.4</v>
      </c>
      <c r="I47" s="51">
        <v>24.5</v>
      </c>
      <c r="J47" s="51">
        <v>24.5</v>
      </c>
      <c r="K47" s="51">
        <v>24.4</v>
      </c>
      <c r="L47" s="51">
        <v>24.2</v>
      </c>
      <c r="M47" s="35">
        <v>24.1</v>
      </c>
      <c r="N47" s="71">
        <f t="shared" si="0"/>
        <v>23.73333333333333</v>
      </c>
      <c r="O47" s="72">
        <f t="shared" si="1"/>
        <v>24.350000000000005</v>
      </c>
      <c r="P47" s="102">
        <f t="shared" si="4"/>
        <v>24.041666666666668</v>
      </c>
      <c r="Q47" s="140">
        <f t="shared" si="2"/>
        <v>0.029914529914530037</v>
      </c>
      <c r="R47" s="140">
        <f t="shared" si="3"/>
        <v>0.0768943635684958</v>
      </c>
    </row>
    <row r="48" spans="1:18" ht="13.5" hidden="1" outlineLevel="1" thickBot="1">
      <c r="A48" s="24">
        <v>1949</v>
      </c>
      <c r="B48" s="53">
        <v>24</v>
      </c>
      <c r="C48" s="53">
        <v>23.8</v>
      </c>
      <c r="D48" s="53">
        <v>23.8</v>
      </c>
      <c r="E48" s="53">
        <v>23.9</v>
      </c>
      <c r="F48" s="53">
        <v>23.8</v>
      </c>
      <c r="G48" s="53">
        <v>23.9</v>
      </c>
      <c r="H48" s="53">
        <v>23.7</v>
      </c>
      <c r="I48" s="53">
        <v>23.8</v>
      </c>
      <c r="J48" s="53">
        <v>23.9</v>
      </c>
      <c r="K48" s="53">
        <v>23.7</v>
      </c>
      <c r="L48" s="53">
        <v>23.8</v>
      </c>
      <c r="M48" s="37">
        <v>23.6</v>
      </c>
      <c r="N48" s="75">
        <f t="shared" si="0"/>
        <v>23.866666666666664</v>
      </c>
      <c r="O48" s="76">
        <f t="shared" si="1"/>
        <v>23.75</v>
      </c>
      <c r="P48" s="104">
        <f t="shared" si="4"/>
        <v>23.808333333333334</v>
      </c>
      <c r="Q48" s="139">
        <f t="shared" si="2"/>
        <v>-0.02074688796680498</v>
      </c>
      <c r="R48" s="139">
        <f t="shared" si="3"/>
        <v>-0.009705372616984441</v>
      </c>
    </row>
    <row r="49" spans="1:18" ht="12.75" collapsed="1">
      <c r="A49" s="19">
        <v>1950</v>
      </c>
      <c r="B49" s="51">
        <v>23.5</v>
      </c>
      <c r="C49" s="51">
        <v>23.5</v>
      </c>
      <c r="D49" s="51">
        <v>23.6</v>
      </c>
      <c r="E49" s="51">
        <v>23.6</v>
      </c>
      <c r="F49" s="51">
        <v>23.7</v>
      </c>
      <c r="G49" s="51">
        <v>23.8</v>
      </c>
      <c r="H49" s="51">
        <v>24.1</v>
      </c>
      <c r="I49" s="51">
        <v>24.3</v>
      </c>
      <c r="J49" s="51">
        <v>24.4</v>
      </c>
      <c r="K49" s="51">
        <v>24.6</v>
      </c>
      <c r="L49" s="51">
        <v>24.7</v>
      </c>
      <c r="M49" s="35">
        <v>25</v>
      </c>
      <c r="N49" s="71">
        <f t="shared" si="0"/>
        <v>23.616666666666664</v>
      </c>
      <c r="O49" s="72">
        <f t="shared" si="1"/>
        <v>24.51666666666667</v>
      </c>
      <c r="P49" s="102">
        <f t="shared" si="4"/>
        <v>24.066666666666666</v>
      </c>
      <c r="Q49" s="140">
        <f t="shared" si="2"/>
        <v>0.059322033898305024</v>
      </c>
      <c r="R49" s="140">
        <f t="shared" si="3"/>
        <v>0.010850542527126337</v>
      </c>
    </row>
    <row r="50" spans="1:18" ht="12.75" hidden="1" outlineLevel="1">
      <c r="A50" s="19">
        <v>1951</v>
      </c>
      <c r="B50" s="51">
        <v>25.4</v>
      </c>
      <c r="C50" s="51">
        <v>25.7</v>
      </c>
      <c r="D50" s="51">
        <v>25.8</v>
      </c>
      <c r="E50" s="51">
        <v>25.8</v>
      </c>
      <c r="F50" s="51">
        <v>25.9</v>
      </c>
      <c r="G50" s="51">
        <v>25.9</v>
      </c>
      <c r="H50" s="51">
        <v>25.9</v>
      </c>
      <c r="I50" s="51">
        <v>25.9</v>
      </c>
      <c r="J50" s="51">
        <v>26.1</v>
      </c>
      <c r="K50" s="51">
        <v>26.2</v>
      </c>
      <c r="L50" s="51">
        <v>26.4</v>
      </c>
      <c r="M50" s="35">
        <v>26.5</v>
      </c>
      <c r="N50" s="71">
        <f t="shared" si="0"/>
        <v>25.75</v>
      </c>
      <c r="O50" s="72">
        <f t="shared" si="1"/>
        <v>26.166666666666668</v>
      </c>
      <c r="P50" s="102">
        <f t="shared" si="4"/>
        <v>25.958333333333332</v>
      </c>
      <c r="Q50" s="140">
        <f t="shared" si="2"/>
        <v>0.06</v>
      </c>
      <c r="R50" s="140">
        <f t="shared" si="3"/>
        <v>0.07860110803324095</v>
      </c>
    </row>
    <row r="51" spans="1:18" ht="12.75" hidden="1" outlineLevel="1">
      <c r="A51" s="19">
        <v>1952</v>
      </c>
      <c r="B51" s="51">
        <v>26.5</v>
      </c>
      <c r="C51" s="51">
        <v>26.3</v>
      </c>
      <c r="D51" s="51">
        <v>26.3</v>
      </c>
      <c r="E51" s="51">
        <v>26.4</v>
      </c>
      <c r="F51" s="51">
        <v>26.4</v>
      </c>
      <c r="G51" s="51">
        <v>26.5</v>
      </c>
      <c r="H51" s="51">
        <v>26.7</v>
      </c>
      <c r="I51" s="51">
        <v>26.7</v>
      </c>
      <c r="J51" s="51">
        <v>26.7</v>
      </c>
      <c r="K51" s="51">
        <v>26.7</v>
      </c>
      <c r="L51" s="51">
        <v>26.7</v>
      </c>
      <c r="M51" s="35">
        <v>26.7</v>
      </c>
      <c r="N51" s="71">
        <f t="shared" si="0"/>
        <v>26.400000000000002</v>
      </c>
      <c r="O51" s="72">
        <f t="shared" si="1"/>
        <v>26.7</v>
      </c>
      <c r="P51" s="102">
        <f t="shared" si="4"/>
        <v>26.549999999999997</v>
      </c>
      <c r="Q51" s="140">
        <f t="shared" si="2"/>
        <v>0.007547169811320728</v>
      </c>
      <c r="R51" s="140">
        <f t="shared" si="3"/>
        <v>0.02279293739967891</v>
      </c>
    </row>
    <row r="52" spans="1:18" ht="12.75" hidden="1" outlineLevel="1">
      <c r="A52" s="19">
        <v>1953</v>
      </c>
      <c r="B52" s="51">
        <v>26.6</v>
      </c>
      <c r="C52" s="51">
        <v>26.5</v>
      </c>
      <c r="D52" s="51">
        <v>26.6</v>
      </c>
      <c r="E52" s="51">
        <v>26.6</v>
      </c>
      <c r="F52" s="51">
        <v>26.7</v>
      </c>
      <c r="G52" s="51">
        <v>26.8</v>
      </c>
      <c r="H52" s="51">
        <v>26.8</v>
      </c>
      <c r="I52" s="51">
        <v>26.9</v>
      </c>
      <c r="J52" s="51">
        <v>26.9</v>
      </c>
      <c r="K52" s="51">
        <v>27</v>
      </c>
      <c r="L52" s="51">
        <v>26.9</v>
      </c>
      <c r="M52" s="35">
        <v>26.9</v>
      </c>
      <c r="N52" s="71">
        <f t="shared" si="0"/>
        <v>26.633333333333336</v>
      </c>
      <c r="O52" s="72">
        <f t="shared" si="1"/>
        <v>26.900000000000002</v>
      </c>
      <c r="P52" s="102">
        <f t="shared" si="4"/>
        <v>26.766666666666666</v>
      </c>
      <c r="Q52" s="140">
        <f t="shared" si="2"/>
        <v>0.007490636704119823</v>
      </c>
      <c r="R52" s="140">
        <f t="shared" si="3"/>
        <v>0.008160703075957386</v>
      </c>
    </row>
    <row r="53" spans="1:18" ht="12.75" hidden="1" outlineLevel="1">
      <c r="A53" s="31">
        <v>1954</v>
      </c>
      <c r="B53" s="52">
        <v>26.9</v>
      </c>
      <c r="C53" s="52">
        <v>26.9</v>
      </c>
      <c r="D53" s="52">
        <v>26.9</v>
      </c>
      <c r="E53" s="52">
        <v>26.8</v>
      </c>
      <c r="F53" s="52">
        <v>26.9</v>
      </c>
      <c r="G53" s="52">
        <v>26.9</v>
      </c>
      <c r="H53" s="52">
        <v>26.9</v>
      </c>
      <c r="I53" s="52">
        <v>26.9</v>
      </c>
      <c r="J53" s="52">
        <v>26.8</v>
      </c>
      <c r="K53" s="52">
        <v>26.8</v>
      </c>
      <c r="L53" s="52">
        <v>26.8</v>
      </c>
      <c r="M53" s="36">
        <v>26.7</v>
      </c>
      <c r="N53" s="73">
        <f t="shared" si="0"/>
        <v>26.88333333333333</v>
      </c>
      <c r="O53" s="74">
        <f t="shared" si="1"/>
        <v>26.816666666666663</v>
      </c>
      <c r="P53" s="103">
        <f t="shared" si="4"/>
        <v>26.849999999999998</v>
      </c>
      <c r="Q53" s="141">
        <f t="shared" si="2"/>
        <v>-0.007434944237918189</v>
      </c>
      <c r="R53" s="141">
        <f t="shared" si="3"/>
        <v>0.0031133250311332064</v>
      </c>
    </row>
    <row r="54" spans="1:18" ht="12.75" hidden="1" outlineLevel="1">
      <c r="A54" s="19">
        <v>1955</v>
      </c>
      <c r="B54" s="51">
        <v>26.7</v>
      </c>
      <c r="C54" s="51">
        <v>26.7</v>
      </c>
      <c r="D54" s="51">
        <v>26.7</v>
      </c>
      <c r="E54" s="51">
        <v>26.7</v>
      </c>
      <c r="F54" s="51">
        <v>26.7</v>
      </c>
      <c r="G54" s="51">
        <v>26.7</v>
      </c>
      <c r="H54" s="51">
        <v>26.8</v>
      </c>
      <c r="I54" s="51">
        <v>26.8</v>
      </c>
      <c r="J54" s="51">
        <v>26.9</v>
      </c>
      <c r="K54" s="51">
        <v>26.9</v>
      </c>
      <c r="L54" s="51">
        <v>26.9</v>
      </c>
      <c r="M54" s="35">
        <v>26.8</v>
      </c>
      <c r="N54" s="71">
        <f t="shared" si="0"/>
        <v>26.7</v>
      </c>
      <c r="O54" s="72">
        <f t="shared" si="1"/>
        <v>26.850000000000005</v>
      </c>
      <c r="P54" s="102">
        <f t="shared" si="4"/>
        <v>26.775000000000002</v>
      </c>
      <c r="Q54" s="140">
        <f t="shared" si="2"/>
        <v>0.0037453183520599785</v>
      </c>
      <c r="R54" s="140">
        <f t="shared" si="3"/>
        <v>-0.0027932960893853162</v>
      </c>
    </row>
    <row r="55" spans="1:18" ht="12.75" hidden="1" outlineLevel="1">
      <c r="A55" s="19">
        <v>1956</v>
      </c>
      <c r="B55" s="51">
        <v>26.8</v>
      </c>
      <c r="C55" s="51">
        <v>26.8</v>
      </c>
      <c r="D55" s="51">
        <v>26.8</v>
      </c>
      <c r="E55" s="51">
        <v>26.9</v>
      </c>
      <c r="F55" s="51">
        <v>27</v>
      </c>
      <c r="G55" s="51">
        <v>27.2</v>
      </c>
      <c r="H55" s="51">
        <v>27.4</v>
      </c>
      <c r="I55" s="51">
        <v>27.3</v>
      </c>
      <c r="J55" s="51">
        <v>27.4</v>
      </c>
      <c r="K55" s="51">
        <v>27.5</v>
      </c>
      <c r="L55" s="51">
        <v>27.5</v>
      </c>
      <c r="M55" s="35">
        <v>27.6</v>
      </c>
      <c r="N55" s="71">
        <f t="shared" si="0"/>
        <v>26.916666666666668</v>
      </c>
      <c r="O55" s="72">
        <f t="shared" si="1"/>
        <v>27.45</v>
      </c>
      <c r="P55" s="102">
        <f t="shared" si="4"/>
        <v>27.183333333333337</v>
      </c>
      <c r="Q55" s="140">
        <f t="shared" si="2"/>
        <v>0.029850746268656744</v>
      </c>
      <c r="R55" s="140">
        <f t="shared" si="3"/>
        <v>0.015250544662309429</v>
      </c>
    </row>
    <row r="56" spans="1:18" ht="12.75" hidden="1" outlineLevel="1">
      <c r="A56" s="19">
        <v>1957</v>
      </c>
      <c r="B56" s="51">
        <v>27.6</v>
      </c>
      <c r="C56" s="51">
        <v>27.7</v>
      </c>
      <c r="D56" s="51">
        <v>27.8</v>
      </c>
      <c r="E56" s="51">
        <v>27.9</v>
      </c>
      <c r="F56" s="51">
        <v>28</v>
      </c>
      <c r="G56" s="51">
        <v>28.1</v>
      </c>
      <c r="H56" s="51">
        <v>28.3</v>
      </c>
      <c r="I56" s="51">
        <v>28.3</v>
      </c>
      <c r="J56" s="51">
        <v>28.3</v>
      </c>
      <c r="K56" s="51">
        <v>28.3</v>
      </c>
      <c r="L56" s="51">
        <v>28.4</v>
      </c>
      <c r="M56" s="35">
        <v>28.4</v>
      </c>
      <c r="N56" s="71">
        <f t="shared" si="0"/>
        <v>27.849999999999998</v>
      </c>
      <c r="O56" s="72">
        <f t="shared" si="1"/>
        <v>28.333333333333332</v>
      </c>
      <c r="P56" s="102">
        <f t="shared" si="4"/>
        <v>28.091666666666665</v>
      </c>
      <c r="Q56" s="140">
        <f t="shared" si="2"/>
        <v>0.028985507246376708</v>
      </c>
      <c r="R56" s="140">
        <f t="shared" si="3"/>
        <v>0.03341508277130574</v>
      </c>
    </row>
    <row r="57" spans="1:18" ht="12.75" hidden="1" outlineLevel="1">
      <c r="A57" s="19">
        <v>1958</v>
      </c>
      <c r="B57" s="51">
        <v>28.6</v>
      </c>
      <c r="C57" s="51">
        <v>28.6</v>
      </c>
      <c r="D57" s="51">
        <v>28.8</v>
      </c>
      <c r="E57" s="51">
        <v>28.9</v>
      </c>
      <c r="F57" s="51">
        <v>28.9</v>
      </c>
      <c r="G57" s="51">
        <v>28.9</v>
      </c>
      <c r="H57" s="51">
        <v>29</v>
      </c>
      <c r="I57" s="51">
        <v>28.9</v>
      </c>
      <c r="J57" s="51">
        <v>28.9</v>
      </c>
      <c r="K57" s="51">
        <v>28.9</v>
      </c>
      <c r="L57" s="51">
        <v>29</v>
      </c>
      <c r="M57" s="35">
        <v>28.9</v>
      </c>
      <c r="N57" s="71">
        <f t="shared" si="0"/>
        <v>28.783333333333335</v>
      </c>
      <c r="O57" s="72">
        <f t="shared" si="1"/>
        <v>28.933333333333334</v>
      </c>
      <c r="P57" s="102">
        <f t="shared" si="4"/>
        <v>28.85833333333333</v>
      </c>
      <c r="Q57" s="140">
        <f t="shared" si="2"/>
        <v>0.017605633802816902</v>
      </c>
      <c r="R57" s="140">
        <f t="shared" si="3"/>
        <v>0.027291604865025184</v>
      </c>
    </row>
    <row r="58" spans="1:18" ht="13.5" hidden="1" outlineLevel="1" thickBot="1">
      <c r="A58" s="24">
        <v>1959</v>
      </c>
      <c r="B58" s="53">
        <v>29</v>
      </c>
      <c r="C58" s="53">
        <v>28.9</v>
      </c>
      <c r="D58" s="53">
        <v>28.9</v>
      </c>
      <c r="E58" s="53">
        <v>29</v>
      </c>
      <c r="F58" s="53">
        <v>29</v>
      </c>
      <c r="G58" s="53">
        <v>29.1</v>
      </c>
      <c r="H58" s="53">
        <v>29.2</v>
      </c>
      <c r="I58" s="53">
        <v>29.2</v>
      </c>
      <c r="J58" s="53">
        <v>29.3</v>
      </c>
      <c r="K58" s="53">
        <v>29.4</v>
      </c>
      <c r="L58" s="53">
        <v>29.4</v>
      </c>
      <c r="M58" s="37">
        <v>29.4</v>
      </c>
      <c r="N58" s="75">
        <f t="shared" si="0"/>
        <v>28.983333333333334</v>
      </c>
      <c r="O58" s="76">
        <f t="shared" si="1"/>
        <v>29.316666666666666</v>
      </c>
      <c r="P58" s="104">
        <f t="shared" si="4"/>
        <v>29.14999999999999</v>
      </c>
      <c r="Q58" s="139">
        <f t="shared" si="2"/>
        <v>0.01730103806228374</v>
      </c>
      <c r="R58" s="139">
        <f t="shared" si="3"/>
        <v>0.0101068437770717</v>
      </c>
    </row>
    <row r="59" spans="1:18" ht="12.75" collapsed="1">
      <c r="A59" s="19">
        <v>1960</v>
      </c>
      <c r="B59" s="51">
        <v>29.3</v>
      </c>
      <c r="C59" s="51">
        <v>29.4</v>
      </c>
      <c r="D59" s="51">
        <v>29.4</v>
      </c>
      <c r="E59" s="51">
        <v>29.5</v>
      </c>
      <c r="F59" s="51">
        <v>29.5</v>
      </c>
      <c r="G59" s="51">
        <v>29.6</v>
      </c>
      <c r="H59" s="51">
        <v>29.6</v>
      </c>
      <c r="I59" s="51">
        <v>29.6</v>
      </c>
      <c r="J59" s="51">
        <v>29.6</v>
      </c>
      <c r="K59" s="51">
        <v>29.8</v>
      </c>
      <c r="L59" s="51">
        <v>29.8</v>
      </c>
      <c r="M59" s="35">
        <v>29.8</v>
      </c>
      <c r="N59" s="71">
        <f t="shared" si="0"/>
        <v>29.45</v>
      </c>
      <c r="O59" s="72">
        <f t="shared" si="1"/>
        <v>29.700000000000003</v>
      </c>
      <c r="P59" s="102">
        <f t="shared" si="4"/>
        <v>29.575000000000003</v>
      </c>
      <c r="Q59" s="140">
        <f t="shared" si="2"/>
        <v>0.01360544217687082</v>
      </c>
      <c r="R59" s="140">
        <f t="shared" si="3"/>
        <v>0.014579759862779125</v>
      </c>
    </row>
    <row r="60" spans="1:18" ht="12.75" hidden="1" outlineLevel="1">
      <c r="A60" s="19">
        <v>1961</v>
      </c>
      <c r="B60" s="51">
        <v>29.8</v>
      </c>
      <c r="C60" s="51">
        <v>29.8</v>
      </c>
      <c r="D60" s="51">
        <v>29.8</v>
      </c>
      <c r="E60" s="51">
        <v>29.8</v>
      </c>
      <c r="F60" s="51">
        <v>29.8</v>
      </c>
      <c r="G60" s="51">
        <v>29.8</v>
      </c>
      <c r="H60" s="51">
        <v>30</v>
      </c>
      <c r="I60" s="51">
        <v>29.9</v>
      </c>
      <c r="J60" s="51">
        <v>30</v>
      </c>
      <c r="K60" s="51">
        <v>30</v>
      </c>
      <c r="L60" s="51">
        <v>30</v>
      </c>
      <c r="M60" s="35">
        <v>30</v>
      </c>
      <c r="N60" s="71">
        <f t="shared" si="0"/>
        <v>29.8</v>
      </c>
      <c r="O60" s="72">
        <f t="shared" si="1"/>
        <v>29.983333333333334</v>
      </c>
      <c r="P60" s="102">
        <f t="shared" si="4"/>
        <v>29.89166666666667</v>
      </c>
      <c r="Q60" s="140">
        <f t="shared" si="2"/>
        <v>0.00671140939597313</v>
      </c>
      <c r="R60" s="140">
        <f t="shared" si="3"/>
        <v>0.010707241476472236</v>
      </c>
    </row>
    <row r="61" spans="1:18" ht="12.75" hidden="1" outlineLevel="1">
      <c r="A61" s="19">
        <v>1962</v>
      </c>
      <c r="B61" s="51">
        <v>30</v>
      </c>
      <c r="C61" s="51">
        <v>30.1</v>
      </c>
      <c r="D61" s="51">
        <v>30.1</v>
      </c>
      <c r="E61" s="51">
        <v>30.2</v>
      </c>
      <c r="F61" s="51">
        <v>30.2</v>
      </c>
      <c r="G61" s="51">
        <v>30.2</v>
      </c>
      <c r="H61" s="51">
        <v>30.3</v>
      </c>
      <c r="I61" s="51">
        <v>30.3</v>
      </c>
      <c r="J61" s="51">
        <v>30.4</v>
      </c>
      <c r="K61" s="51">
        <v>30.4</v>
      </c>
      <c r="L61" s="51">
        <v>30.4</v>
      </c>
      <c r="M61" s="35">
        <v>30.4</v>
      </c>
      <c r="N61" s="71">
        <f t="shared" si="0"/>
        <v>30.13333333333333</v>
      </c>
      <c r="O61" s="72">
        <f t="shared" si="1"/>
        <v>30.36666666666667</v>
      </c>
      <c r="P61" s="102">
        <f t="shared" si="4"/>
        <v>30.249999999999996</v>
      </c>
      <c r="Q61" s="140">
        <f t="shared" si="2"/>
        <v>0.013333333333333286</v>
      </c>
      <c r="R61" s="140">
        <f t="shared" si="3"/>
        <v>0.011987733482018193</v>
      </c>
    </row>
    <row r="62" spans="1:18" ht="12.75" hidden="1" outlineLevel="1">
      <c r="A62" s="19">
        <v>1963</v>
      </c>
      <c r="B62" s="51">
        <v>30.4</v>
      </c>
      <c r="C62" s="51">
        <v>30.4</v>
      </c>
      <c r="D62" s="51">
        <v>30.5</v>
      </c>
      <c r="E62" s="51">
        <v>30.5</v>
      </c>
      <c r="F62" s="51">
        <v>30.5</v>
      </c>
      <c r="G62" s="51">
        <v>30.6</v>
      </c>
      <c r="H62" s="51">
        <v>30.7</v>
      </c>
      <c r="I62" s="51">
        <v>30.7</v>
      </c>
      <c r="J62" s="51">
        <v>30.7</v>
      </c>
      <c r="K62" s="51">
        <v>30.8</v>
      </c>
      <c r="L62" s="51">
        <v>30.8</v>
      </c>
      <c r="M62" s="35">
        <v>30.9</v>
      </c>
      <c r="N62" s="71">
        <f t="shared" si="0"/>
        <v>30.483333333333334</v>
      </c>
      <c r="O62" s="72">
        <f t="shared" si="1"/>
        <v>30.766666666666666</v>
      </c>
      <c r="P62" s="102">
        <f t="shared" si="4"/>
        <v>30.625</v>
      </c>
      <c r="Q62" s="140">
        <f t="shared" si="2"/>
        <v>0.01644736842105263</v>
      </c>
      <c r="R62" s="140">
        <f t="shared" si="3"/>
        <v>0.012396694214876151</v>
      </c>
    </row>
    <row r="63" spans="1:18" ht="12.75" hidden="1" outlineLevel="1">
      <c r="A63" s="31">
        <v>1964</v>
      </c>
      <c r="B63" s="52">
        <v>30.9</v>
      </c>
      <c r="C63" s="52">
        <v>30.9</v>
      </c>
      <c r="D63" s="52">
        <v>30.9</v>
      </c>
      <c r="E63" s="52">
        <v>30.9</v>
      </c>
      <c r="F63" s="52">
        <v>30.9</v>
      </c>
      <c r="G63" s="52">
        <v>31</v>
      </c>
      <c r="H63" s="52">
        <v>31.1</v>
      </c>
      <c r="I63" s="52">
        <v>31</v>
      </c>
      <c r="J63" s="52">
        <v>31.1</v>
      </c>
      <c r="K63" s="52">
        <v>31.1</v>
      </c>
      <c r="L63" s="52">
        <v>31.2</v>
      </c>
      <c r="M63" s="36">
        <v>31.2</v>
      </c>
      <c r="N63" s="73">
        <f t="shared" si="0"/>
        <v>30.916666666666668</v>
      </c>
      <c r="O63" s="74">
        <f t="shared" si="1"/>
        <v>31.116666666666664</v>
      </c>
      <c r="P63" s="103">
        <f t="shared" si="4"/>
        <v>31.016666666666666</v>
      </c>
      <c r="Q63" s="141">
        <f t="shared" si="2"/>
        <v>0.009708737864077693</v>
      </c>
      <c r="R63" s="141">
        <f t="shared" si="3"/>
        <v>0.012789115646258472</v>
      </c>
    </row>
    <row r="64" spans="1:18" ht="12.75" hidden="1" outlineLevel="1">
      <c r="A64" s="19">
        <v>1965</v>
      </c>
      <c r="B64" s="51">
        <v>31.2</v>
      </c>
      <c r="C64" s="51">
        <v>31.2</v>
      </c>
      <c r="D64" s="51">
        <v>31.3</v>
      </c>
      <c r="E64" s="51">
        <v>31.4</v>
      </c>
      <c r="F64" s="51">
        <v>31.4</v>
      </c>
      <c r="G64" s="51">
        <v>31.6</v>
      </c>
      <c r="H64" s="51">
        <v>31.6</v>
      </c>
      <c r="I64" s="51">
        <v>31.6</v>
      </c>
      <c r="J64" s="51">
        <v>31.6</v>
      </c>
      <c r="K64" s="51">
        <v>31.7</v>
      </c>
      <c r="L64" s="51">
        <v>31.7</v>
      </c>
      <c r="M64" s="35">
        <v>31.8</v>
      </c>
      <c r="N64" s="71">
        <f t="shared" si="0"/>
        <v>31.349999999999998</v>
      </c>
      <c r="O64" s="72">
        <f t="shared" si="1"/>
        <v>31.66666666666667</v>
      </c>
      <c r="P64" s="102">
        <f t="shared" si="4"/>
        <v>31.50833333333333</v>
      </c>
      <c r="Q64" s="140">
        <f t="shared" si="2"/>
        <v>0.019230769230769277</v>
      </c>
      <c r="R64" s="140">
        <f t="shared" si="3"/>
        <v>0.01585169263836637</v>
      </c>
    </row>
    <row r="65" spans="1:18" ht="12.75" hidden="1" outlineLevel="1">
      <c r="A65" s="19">
        <v>1966</v>
      </c>
      <c r="B65" s="51">
        <v>31.8</v>
      </c>
      <c r="C65" s="51">
        <v>32</v>
      </c>
      <c r="D65" s="51">
        <v>32.1</v>
      </c>
      <c r="E65" s="51">
        <v>32.3</v>
      </c>
      <c r="F65" s="51">
        <v>32.3</v>
      </c>
      <c r="G65" s="51">
        <v>32.4</v>
      </c>
      <c r="H65" s="51">
        <v>32.5</v>
      </c>
      <c r="I65" s="51">
        <v>32.7</v>
      </c>
      <c r="J65" s="51">
        <v>32.7</v>
      </c>
      <c r="K65" s="51">
        <v>32.9</v>
      </c>
      <c r="L65" s="51">
        <v>32.9</v>
      </c>
      <c r="M65" s="35">
        <v>32.9</v>
      </c>
      <c r="N65" s="71">
        <f t="shared" si="0"/>
        <v>32.15</v>
      </c>
      <c r="O65" s="72">
        <f t="shared" si="1"/>
        <v>32.76666666666667</v>
      </c>
      <c r="P65" s="102">
        <f t="shared" si="4"/>
        <v>32.45833333333333</v>
      </c>
      <c r="Q65" s="140">
        <f t="shared" si="2"/>
        <v>0.03459119496855339</v>
      </c>
      <c r="R65" s="140">
        <f t="shared" si="3"/>
        <v>0.030150753768844202</v>
      </c>
    </row>
    <row r="66" spans="1:18" ht="12.75" hidden="1" outlineLevel="1">
      <c r="A66" s="19">
        <v>1967</v>
      </c>
      <c r="B66" s="51">
        <v>32.9</v>
      </c>
      <c r="C66" s="51">
        <v>32.9</v>
      </c>
      <c r="D66" s="51">
        <v>33</v>
      </c>
      <c r="E66" s="51">
        <v>33.1</v>
      </c>
      <c r="F66" s="51">
        <v>33.2</v>
      </c>
      <c r="G66" s="51">
        <v>33.3</v>
      </c>
      <c r="H66" s="51">
        <v>33.4</v>
      </c>
      <c r="I66" s="51">
        <v>33.5</v>
      </c>
      <c r="J66" s="51">
        <v>33.6</v>
      </c>
      <c r="K66" s="51">
        <v>33.7</v>
      </c>
      <c r="L66" s="51">
        <v>33.8</v>
      </c>
      <c r="M66" s="35">
        <v>33.9</v>
      </c>
      <c r="N66" s="71">
        <f t="shared" si="0"/>
        <v>33.06666666666667</v>
      </c>
      <c r="O66" s="72">
        <f t="shared" si="1"/>
        <v>33.65</v>
      </c>
      <c r="P66" s="102">
        <f t="shared" si="4"/>
        <v>33.35833333333334</v>
      </c>
      <c r="Q66" s="140">
        <f t="shared" si="2"/>
        <v>0.030395136778115502</v>
      </c>
      <c r="R66" s="140">
        <f t="shared" si="3"/>
        <v>0.027727856225931078</v>
      </c>
    </row>
    <row r="67" spans="1:18" ht="12.75" hidden="1" outlineLevel="1">
      <c r="A67" s="19">
        <v>1968</v>
      </c>
      <c r="B67" s="51">
        <v>34.1</v>
      </c>
      <c r="C67" s="51">
        <v>34.2</v>
      </c>
      <c r="D67" s="51">
        <v>34.3</v>
      </c>
      <c r="E67" s="51">
        <v>34.4</v>
      </c>
      <c r="F67" s="51">
        <v>34.5</v>
      </c>
      <c r="G67" s="51">
        <v>34.7</v>
      </c>
      <c r="H67" s="51">
        <v>34.9</v>
      </c>
      <c r="I67" s="51">
        <v>35</v>
      </c>
      <c r="J67" s="51">
        <v>35.1</v>
      </c>
      <c r="K67" s="51">
        <v>35.3</v>
      </c>
      <c r="L67" s="51">
        <v>35.4</v>
      </c>
      <c r="M67" s="35">
        <v>35.5</v>
      </c>
      <c r="N67" s="71">
        <f t="shared" si="0"/>
        <v>34.36666666666667</v>
      </c>
      <c r="O67" s="72">
        <f t="shared" si="1"/>
        <v>35.2</v>
      </c>
      <c r="P67" s="102">
        <f t="shared" si="4"/>
        <v>34.78333333333334</v>
      </c>
      <c r="Q67" s="140">
        <f t="shared" si="2"/>
        <v>0.04719764011799414</v>
      </c>
      <c r="R67" s="140">
        <f t="shared" si="3"/>
        <v>0.042717961528853265</v>
      </c>
    </row>
    <row r="68" spans="1:18" ht="13.5" hidden="1" outlineLevel="1" thickBot="1">
      <c r="A68" s="24">
        <v>1969</v>
      </c>
      <c r="B68" s="53">
        <v>35.6</v>
      </c>
      <c r="C68" s="53">
        <v>35.8</v>
      </c>
      <c r="D68" s="53">
        <v>36.1</v>
      </c>
      <c r="E68" s="53">
        <v>36.3</v>
      </c>
      <c r="F68" s="53">
        <v>36.4</v>
      </c>
      <c r="G68" s="53">
        <v>36.6</v>
      </c>
      <c r="H68" s="53">
        <v>36.8</v>
      </c>
      <c r="I68" s="53">
        <v>37</v>
      </c>
      <c r="J68" s="53">
        <v>37.1</v>
      </c>
      <c r="K68" s="53">
        <v>37.3</v>
      </c>
      <c r="L68" s="53">
        <v>37.5</v>
      </c>
      <c r="M68" s="37">
        <v>37.7</v>
      </c>
      <c r="N68" s="75">
        <f t="shared" si="0"/>
        <v>36.13333333333333</v>
      </c>
      <c r="O68" s="76">
        <f t="shared" si="1"/>
        <v>37.23333333333333</v>
      </c>
      <c r="P68" s="104">
        <f t="shared" si="4"/>
        <v>36.68333333333334</v>
      </c>
      <c r="Q68" s="139">
        <f t="shared" si="2"/>
        <v>0.06197183098591557</v>
      </c>
      <c r="R68" s="139">
        <f t="shared" si="3"/>
        <v>0.05462386200287489</v>
      </c>
    </row>
    <row r="69" spans="1:18" ht="12.75" collapsed="1">
      <c r="A69" s="20">
        <v>1970</v>
      </c>
      <c r="B69" s="54">
        <v>37.8</v>
      </c>
      <c r="C69" s="54">
        <v>38</v>
      </c>
      <c r="D69" s="54">
        <v>38.2</v>
      </c>
      <c r="E69" s="54">
        <v>38.5</v>
      </c>
      <c r="F69" s="54">
        <v>38.6</v>
      </c>
      <c r="G69" s="54">
        <v>38.8</v>
      </c>
      <c r="H69" s="54">
        <v>39</v>
      </c>
      <c r="I69" s="54">
        <v>39</v>
      </c>
      <c r="J69" s="54">
        <v>39.2</v>
      </c>
      <c r="K69" s="54">
        <v>39.4</v>
      </c>
      <c r="L69" s="54">
        <v>39.6</v>
      </c>
      <c r="M69" s="38">
        <v>39.8</v>
      </c>
      <c r="N69" s="77">
        <f t="shared" si="0"/>
        <v>38.31666666666666</v>
      </c>
      <c r="O69" s="78">
        <f t="shared" si="1"/>
        <v>39.333333333333336</v>
      </c>
      <c r="P69" s="105">
        <f t="shared" si="4"/>
        <v>38.824999999999996</v>
      </c>
      <c r="Q69" s="142">
        <f t="shared" si="2"/>
        <v>0.05570291777188313</v>
      </c>
      <c r="R69" s="142">
        <f t="shared" si="3"/>
        <v>0.058382553384824856</v>
      </c>
    </row>
    <row r="70" spans="1:18" ht="12.75">
      <c r="A70" s="20">
        <v>1971</v>
      </c>
      <c r="B70" s="54">
        <v>39.8</v>
      </c>
      <c r="C70" s="54">
        <v>39.9</v>
      </c>
      <c r="D70" s="54">
        <v>40</v>
      </c>
      <c r="E70" s="54">
        <v>40.1</v>
      </c>
      <c r="F70" s="54">
        <v>40.3</v>
      </c>
      <c r="G70" s="54">
        <v>40.6</v>
      </c>
      <c r="H70" s="54">
        <v>40.7</v>
      </c>
      <c r="I70" s="54">
        <v>40.8</v>
      </c>
      <c r="J70" s="54">
        <v>40.8</v>
      </c>
      <c r="K70" s="54">
        <v>40.9</v>
      </c>
      <c r="L70" s="54">
        <v>40.9</v>
      </c>
      <c r="M70" s="38">
        <v>41.1</v>
      </c>
      <c r="N70" s="77">
        <f t="shared" si="0"/>
        <v>40.11666666666666</v>
      </c>
      <c r="O70" s="78">
        <f t="shared" si="1"/>
        <v>40.86666666666667</v>
      </c>
      <c r="P70" s="105">
        <f t="shared" si="4"/>
        <v>40.49166666666667</v>
      </c>
      <c r="Q70" s="142">
        <f t="shared" si="2"/>
        <v>0.03266331658291468</v>
      </c>
      <c r="R70" s="142">
        <f t="shared" si="3"/>
        <v>0.04292766688130513</v>
      </c>
    </row>
    <row r="71" spans="1:18" ht="12.75">
      <c r="A71" s="20">
        <v>1972</v>
      </c>
      <c r="B71" s="54">
        <v>41.1</v>
      </c>
      <c r="C71" s="54">
        <v>41.3</v>
      </c>
      <c r="D71" s="54">
        <v>41.4</v>
      </c>
      <c r="E71" s="54">
        <v>41.5</v>
      </c>
      <c r="F71" s="54">
        <v>41.6</v>
      </c>
      <c r="G71" s="54">
        <v>41.7</v>
      </c>
      <c r="H71" s="54">
        <v>41.9</v>
      </c>
      <c r="I71" s="54">
        <v>42</v>
      </c>
      <c r="J71" s="54">
        <v>42.1</v>
      </c>
      <c r="K71" s="54">
        <v>42.3</v>
      </c>
      <c r="L71" s="54">
        <v>42.4</v>
      </c>
      <c r="M71" s="38">
        <v>42.5</v>
      </c>
      <c r="N71" s="77">
        <f t="shared" si="0"/>
        <v>41.43333333333334</v>
      </c>
      <c r="O71" s="78">
        <f t="shared" si="1"/>
        <v>42.2</v>
      </c>
      <c r="P71" s="105">
        <f t="shared" si="4"/>
        <v>41.81666666666667</v>
      </c>
      <c r="Q71" s="142">
        <f t="shared" si="2"/>
        <v>0.03406326034063257</v>
      </c>
      <c r="R71" s="142">
        <f t="shared" si="3"/>
        <v>0.032722782465527955</v>
      </c>
    </row>
    <row r="72" spans="1:18" ht="14.25">
      <c r="A72" s="20">
        <v>1973</v>
      </c>
      <c r="B72" s="54">
        <v>42.6</v>
      </c>
      <c r="C72" s="54">
        <v>42.9</v>
      </c>
      <c r="D72" s="54">
        <v>43.3</v>
      </c>
      <c r="E72" s="54">
        <v>43.6</v>
      </c>
      <c r="F72" s="54">
        <v>43.9</v>
      </c>
      <c r="G72" s="54">
        <v>44.2</v>
      </c>
      <c r="H72" s="54">
        <v>44.3</v>
      </c>
      <c r="I72" s="54">
        <v>45.1</v>
      </c>
      <c r="J72" s="54">
        <v>45.2</v>
      </c>
      <c r="K72" s="126">
        <v>45.6</v>
      </c>
      <c r="L72" s="54">
        <v>45.9</v>
      </c>
      <c r="M72" s="38">
        <v>46.2</v>
      </c>
      <c r="N72" s="77">
        <f t="shared" si="0"/>
        <v>43.416666666666664</v>
      </c>
      <c r="O72" s="78">
        <f t="shared" si="1"/>
        <v>45.38333333333333</v>
      </c>
      <c r="P72" s="105">
        <f t="shared" si="4"/>
        <v>44.400000000000006</v>
      </c>
      <c r="Q72" s="142">
        <f t="shared" si="2"/>
        <v>0.08705882352941183</v>
      </c>
      <c r="R72" s="142">
        <f t="shared" si="3"/>
        <v>0.061777600637704315</v>
      </c>
    </row>
    <row r="73" spans="1:18" ht="12.75">
      <c r="A73" s="30">
        <v>1974</v>
      </c>
      <c r="B73" s="55">
        <v>46.6</v>
      </c>
      <c r="C73" s="55">
        <v>47.2</v>
      </c>
      <c r="D73" s="55">
        <v>47.8</v>
      </c>
      <c r="E73" s="55">
        <v>48</v>
      </c>
      <c r="F73" s="55">
        <v>48.6</v>
      </c>
      <c r="G73" s="55">
        <v>49</v>
      </c>
      <c r="H73" s="55">
        <v>49.4</v>
      </c>
      <c r="I73" s="55">
        <v>50</v>
      </c>
      <c r="J73" s="55">
        <v>50.6</v>
      </c>
      <c r="K73" s="55">
        <v>51.1</v>
      </c>
      <c r="L73" s="55">
        <v>51.5</v>
      </c>
      <c r="M73" s="39">
        <v>51.9</v>
      </c>
      <c r="N73" s="79">
        <f t="shared" si="0"/>
        <v>47.866666666666674</v>
      </c>
      <c r="O73" s="80">
        <f t="shared" si="1"/>
        <v>50.75</v>
      </c>
      <c r="P73" s="106">
        <f t="shared" si="4"/>
        <v>49.30833333333334</v>
      </c>
      <c r="Q73" s="143">
        <f t="shared" si="2"/>
        <v>0.12337662337662328</v>
      </c>
      <c r="R73" s="143">
        <f t="shared" si="3"/>
        <v>0.11054804804804799</v>
      </c>
    </row>
    <row r="74" spans="1:18" ht="12.75">
      <c r="A74" s="20">
        <v>1975</v>
      </c>
      <c r="B74" s="54">
        <v>52.1</v>
      </c>
      <c r="C74" s="54">
        <v>52.5</v>
      </c>
      <c r="D74" s="54">
        <v>52.7</v>
      </c>
      <c r="E74" s="54">
        <v>52.9</v>
      </c>
      <c r="F74" s="54">
        <v>53.2</v>
      </c>
      <c r="G74" s="54">
        <v>53.6</v>
      </c>
      <c r="H74" s="54">
        <v>54.2</v>
      </c>
      <c r="I74" s="54">
        <v>54.3</v>
      </c>
      <c r="J74" s="54">
        <v>54.6</v>
      </c>
      <c r="K74" s="54">
        <v>54.9</v>
      </c>
      <c r="L74" s="54">
        <v>55.3</v>
      </c>
      <c r="M74" s="38">
        <v>55.5</v>
      </c>
      <c r="N74" s="77">
        <f t="shared" si="0"/>
        <v>52.83333333333334</v>
      </c>
      <c r="O74" s="78">
        <f t="shared" si="1"/>
        <v>54.800000000000004</v>
      </c>
      <c r="P74" s="105">
        <f t="shared" si="4"/>
        <v>53.81666666666667</v>
      </c>
      <c r="Q74" s="142">
        <f t="shared" si="2"/>
        <v>0.06936416184971102</v>
      </c>
      <c r="R74" s="142">
        <f t="shared" si="3"/>
        <v>0.09143146864965353</v>
      </c>
    </row>
    <row r="75" spans="1:18" ht="12.75">
      <c r="A75" s="20">
        <v>1976</v>
      </c>
      <c r="B75" s="54">
        <v>55.6</v>
      </c>
      <c r="C75" s="54">
        <v>55.8</v>
      </c>
      <c r="D75" s="54">
        <v>55.9</v>
      </c>
      <c r="E75" s="54">
        <v>56.1</v>
      </c>
      <c r="F75" s="54">
        <v>56.5</v>
      </c>
      <c r="G75" s="54">
        <v>56.8</v>
      </c>
      <c r="H75" s="54">
        <v>57.1</v>
      </c>
      <c r="I75" s="54">
        <v>57.4</v>
      </c>
      <c r="J75" s="54">
        <v>57.6</v>
      </c>
      <c r="K75" s="54">
        <v>57.9</v>
      </c>
      <c r="L75" s="54">
        <v>58</v>
      </c>
      <c r="M75" s="38">
        <v>58.2</v>
      </c>
      <c r="N75" s="77">
        <f t="shared" si="0"/>
        <v>56.11666666666667</v>
      </c>
      <c r="O75" s="78">
        <f t="shared" si="1"/>
        <v>57.699999999999996</v>
      </c>
      <c r="P75" s="105">
        <f t="shared" si="4"/>
        <v>56.90833333333334</v>
      </c>
      <c r="Q75" s="142">
        <f t="shared" si="2"/>
        <v>0.0486486486486487</v>
      </c>
      <c r="R75" s="142">
        <f t="shared" si="3"/>
        <v>0.057448126354908674</v>
      </c>
    </row>
    <row r="76" spans="1:18" ht="12.75">
      <c r="A76" s="20">
        <v>1977</v>
      </c>
      <c r="B76" s="54">
        <v>58.5</v>
      </c>
      <c r="C76" s="54">
        <v>59.1</v>
      </c>
      <c r="D76" s="54">
        <v>59.5</v>
      </c>
      <c r="E76" s="54">
        <v>60</v>
      </c>
      <c r="F76" s="54">
        <v>60.3</v>
      </c>
      <c r="G76" s="54">
        <v>60.7</v>
      </c>
      <c r="H76" s="54">
        <v>61</v>
      </c>
      <c r="I76" s="54">
        <v>61.2</v>
      </c>
      <c r="J76" s="54">
        <v>61.4</v>
      </c>
      <c r="K76" s="54">
        <v>61.6</v>
      </c>
      <c r="L76" s="54">
        <v>61.9</v>
      </c>
      <c r="M76" s="38">
        <v>62.1</v>
      </c>
      <c r="N76" s="77">
        <f t="shared" si="0"/>
        <v>59.68333333333333</v>
      </c>
      <c r="O76" s="78">
        <f t="shared" si="1"/>
        <v>61.53333333333333</v>
      </c>
      <c r="P76" s="105">
        <f t="shared" si="4"/>
        <v>60.60833333333333</v>
      </c>
      <c r="Q76" s="142">
        <f aca="true" t="shared" si="5" ref="Q76:Q103">IF(M76="","",(M76-M75)/M75)</f>
        <v>0.06701030927835049</v>
      </c>
      <c r="R76" s="142">
        <f aca="true" t="shared" si="6" ref="R76:R103">IF(P76="","",(P76-P75)/P75)</f>
        <v>0.06501683994728344</v>
      </c>
    </row>
    <row r="77" spans="1:18" ht="12.75">
      <c r="A77" s="20">
        <v>1978</v>
      </c>
      <c r="B77" s="54">
        <v>62.5</v>
      </c>
      <c r="C77" s="54">
        <v>62.9</v>
      </c>
      <c r="D77" s="54">
        <v>63.4</v>
      </c>
      <c r="E77" s="54">
        <v>63.9</v>
      </c>
      <c r="F77" s="54">
        <v>64.5</v>
      </c>
      <c r="G77" s="54">
        <v>65.2</v>
      </c>
      <c r="H77" s="54">
        <v>65.7</v>
      </c>
      <c r="I77" s="54">
        <v>66</v>
      </c>
      <c r="J77" s="54">
        <v>66.5</v>
      </c>
      <c r="K77" s="54">
        <v>67.1</v>
      </c>
      <c r="L77" s="54">
        <v>67.4</v>
      </c>
      <c r="M77" s="38">
        <v>67.7</v>
      </c>
      <c r="N77" s="77">
        <f aca="true" t="shared" si="7" ref="N77:N105">IF(B77="","",AVERAGE(B77:G77))</f>
        <v>63.73333333333334</v>
      </c>
      <c r="O77" s="78">
        <f aca="true" t="shared" si="8" ref="O77:O105">IF(H77="","",AVERAGE(H77:M77))</f>
        <v>66.73333333333332</v>
      </c>
      <c r="P77" s="105">
        <f t="shared" si="4"/>
        <v>65.23333333333333</v>
      </c>
      <c r="Q77" s="142">
        <f t="shared" si="5"/>
        <v>0.09017713365539455</v>
      </c>
      <c r="R77" s="142">
        <f t="shared" si="6"/>
        <v>0.07630963838856056</v>
      </c>
    </row>
    <row r="78" spans="1:18" ht="13.5" thickBot="1">
      <c r="A78" s="25">
        <v>1979</v>
      </c>
      <c r="B78" s="56">
        <v>68.3</v>
      </c>
      <c r="C78" s="56">
        <v>69.1</v>
      </c>
      <c r="D78" s="56">
        <v>69.8</v>
      </c>
      <c r="E78" s="56">
        <v>70.6</v>
      </c>
      <c r="F78" s="56">
        <v>71.5</v>
      </c>
      <c r="G78" s="56">
        <v>72.3</v>
      </c>
      <c r="H78" s="56">
        <v>73.1</v>
      </c>
      <c r="I78" s="56">
        <v>73.8</v>
      </c>
      <c r="J78" s="56">
        <v>74.6</v>
      </c>
      <c r="K78" s="56">
        <v>75.2</v>
      </c>
      <c r="L78" s="56">
        <v>75.9</v>
      </c>
      <c r="M78" s="40">
        <v>76.7</v>
      </c>
      <c r="N78" s="81">
        <f t="shared" si="7"/>
        <v>70.26666666666667</v>
      </c>
      <c r="O78" s="82">
        <f t="shared" si="8"/>
        <v>74.88333333333334</v>
      </c>
      <c r="P78" s="107">
        <f aca="true" t="shared" si="9" ref="P78:P105">IF(B78="","",AVERAGE(B78:M78))</f>
        <v>72.575</v>
      </c>
      <c r="Q78" s="57">
        <f t="shared" si="5"/>
        <v>0.1329394387001477</v>
      </c>
      <c r="R78" s="57">
        <f t="shared" si="6"/>
        <v>0.11254471129279513</v>
      </c>
    </row>
    <row r="79" spans="1:18" ht="12.75">
      <c r="A79" s="21">
        <v>1980</v>
      </c>
      <c r="B79" s="60">
        <v>77.8</v>
      </c>
      <c r="C79" s="60">
        <v>78.9</v>
      </c>
      <c r="D79" s="60">
        <v>80.1</v>
      </c>
      <c r="E79" s="60">
        <v>81</v>
      </c>
      <c r="F79" s="60">
        <v>81.8</v>
      </c>
      <c r="G79" s="60">
        <v>82.7</v>
      </c>
      <c r="H79" s="60">
        <v>82.7</v>
      </c>
      <c r="I79" s="60">
        <v>83.3</v>
      </c>
      <c r="J79" s="60">
        <v>84</v>
      </c>
      <c r="K79" s="60">
        <v>84.8</v>
      </c>
      <c r="L79" s="60">
        <v>85.5</v>
      </c>
      <c r="M79" s="41">
        <v>86.3</v>
      </c>
      <c r="N79" s="83">
        <f t="shared" si="7"/>
        <v>80.38333333333333</v>
      </c>
      <c r="O79" s="84">
        <f t="shared" si="8"/>
        <v>84.43333333333334</v>
      </c>
      <c r="P79" s="108">
        <f t="shared" si="9"/>
        <v>82.40833333333332</v>
      </c>
      <c r="Q79" s="58">
        <f t="shared" si="5"/>
        <v>0.12516297262059967</v>
      </c>
      <c r="R79" s="58">
        <f t="shared" si="6"/>
        <v>0.13549201974968397</v>
      </c>
    </row>
    <row r="80" spans="1:18" ht="15">
      <c r="A80" s="21">
        <v>1981</v>
      </c>
      <c r="B80" s="60">
        <v>87</v>
      </c>
      <c r="C80" s="60">
        <v>87.9</v>
      </c>
      <c r="D80" s="60">
        <v>88.5</v>
      </c>
      <c r="E80" s="60">
        <v>89.1</v>
      </c>
      <c r="F80" s="60">
        <v>89.8</v>
      </c>
      <c r="G80" s="60">
        <v>90.6</v>
      </c>
      <c r="H80" s="60">
        <v>91.6</v>
      </c>
      <c r="I80" s="60">
        <v>92.3</v>
      </c>
      <c r="J80" s="60">
        <v>93.2</v>
      </c>
      <c r="K80" s="117">
        <v>93.4</v>
      </c>
      <c r="L80" s="60">
        <v>93.7</v>
      </c>
      <c r="M80" s="41">
        <v>94</v>
      </c>
      <c r="N80" s="83">
        <f t="shared" si="7"/>
        <v>88.81666666666666</v>
      </c>
      <c r="O80" s="84">
        <f t="shared" si="8"/>
        <v>93.03333333333335</v>
      </c>
      <c r="P80" s="108">
        <f t="shared" si="9"/>
        <v>90.925</v>
      </c>
      <c r="Q80" s="58">
        <f t="shared" si="5"/>
        <v>0.08922363847045195</v>
      </c>
      <c r="R80" s="58">
        <f t="shared" si="6"/>
        <v>0.10334715340277094</v>
      </c>
    </row>
    <row r="81" spans="1:18" ht="15">
      <c r="A81" s="21">
        <v>1982</v>
      </c>
      <c r="B81" s="60">
        <v>94.3</v>
      </c>
      <c r="C81" s="60">
        <v>94.6</v>
      </c>
      <c r="D81" s="60">
        <v>94.5</v>
      </c>
      <c r="E81" s="60">
        <v>94.9</v>
      </c>
      <c r="F81" s="60">
        <v>95.8</v>
      </c>
      <c r="G81" s="60">
        <v>97</v>
      </c>
      <c r="H81" s="60">
        <v>97.5</v>
      </c>
      <c r="I81" s="60">
        <v>97.7</v>
      </c>
      <c r="J81" s="60">
        <v>97.9</v>
      </c>
      <c r="K81" s="117">
        <v>98.2</v>
      </c>
      <c r="L81" s="60">
        <v>98</v>
      </c>
      <c r="M81" s="41">
        <v>97.6</v>
      </c>
      <c r="N81" s="83">
        <f t="shared" si="7"/>
        <v>95.18333333333332</v>
      </c>
      <c r="O81" s="84">
        <f t="shared" si="8"/>
        <v>97.81666666666666</v>
      </c>
      <c r="P81" s="108">
        <f t="shared" si="9"/>
        <v>96.5</v>
      </c>
      <c r="Q81" s="58">
        <f t="shared" si="5"/>
        <v>0.03829787234042547</v>
      </c>
      <c r="R81" s="58">
        <f t="shared" si="6"/>
        <v>0.061314270002749555</v>
      </c>
    </row>
    <row r="82" spans="1:18" ht="15">
      <c r="A82" s="21">
        <v>1983</v>
      </c>
      <c r="B82" s="60">
        <v>97.8</v>
      </c>
      <c r="C82" s="60">
        <v>97.9</v>
      </c>
      <c r="D82" s="60">
        <v>97.9</v>
      </c>
      <c r="E82" s="60">
        <v>98.6</v>
      </c>
      <c r="F82" s="60">
        <v>99.2</v>
      </c>
      <c r="G82" s="60">
        <v>99.5</v>
      </c>
      <c r="H82" s="60">
        <v>99.9</v>
      </c>
      <c r="I82" s="60">
        <v>100.2</v>
      </c>
      <c r="J82" s="60">
        <v>100.7</v>
      </c>
      <c r="K82" s="117">
        <v>101</v>
      </c>
      <c r="L82" s="60">
        <v>101.2</v>
      </c>
      <c r="M82" s="41">
        <v>101.3</v>
      </c>
      <c r="N82" s="83">
        <f t="shared" si="7"/>
        <v>98.48333333333335</v>
      </c>
      <c r="O82" s="84">
        <f t="shared" si="8"/>
        <v>100.71666666666665</v>
      </c>
      <c r="P82" s="108">
        <f t="shared" si="9"/>
        <v>99.60000000000001</v>
      </c>
      <c r="Q82" s="58">
        <f t="shared" si="5"/>
        <v>0.0379098360655738</v>
      </c>
      <c r="R82" s="58">
        <f t="shared" si="6"/>
        <v>0.03212435233160631</v>
      </c>
    </row>
    <row r="83" spans="1:18" ht="15">
      <c r="A83" s="29">
        <v>1984</v>
      </c>
      <c r="B83" s="61">
        <v>101.9</v>
      </c>
      <c r="C83" s="61">
        <v>102.4</v>
      </c>
      <c r="D83" s="61">
        <v>102.6</v>
      </c>
      <c r="E83" s="61">
        <v>103.1</v>
      </c>
      <c r="F83" s="61">
        <v>103.4</v>
      </c>
      <c r="G83" s="61">
        <v>103.7</v>
      </c>
      <c r="H83" s="61">
        <v>104.1</v>
      </c>
      <c r="I83" s="61">
        <v>104.5</v>
      </c>
      <c r="J83" s="61">
        <v>105</v>
      </c>
      <c r="K83" s="118">
        <v>105.3</v>
      </c>
      <c r="L83" s="61">
        <v>105.3</v>
      </c>
      <c r="M83" s="42">
        <v>105.3</v>
      </c>
      <c r="N83" s="85">
        <f t="shared" si="7"/>
        <v>102.85000000000001</v>
      </c>
      <c r="O83" s="86">
        <f t="shared" si="8"/>
        <v>104.91666666666667</v>
      </c>
      <c r="P83" s="109">
        <f t="shared" si="9"/>
        <v>103.88333333333333</v>
      </c>
      <c r="Q83" s="59">
        <f t="shared" si="5"/>
        <v>0.039486673247778874</v>
      </c>
      <c r="R83" s="59">
        <f t="shared" si="6"/>
        <v>0.04300535475234254</v>
      </c>
    </row>
    <row r="84" spans="1:18" ht="15">
      <c r="A84" s="21">
        <v>1985</v>
      </c>
      <c r="B84" s="60">
        <v>105.5</v>
      </c>
      <c r="C84" s="60">
        <v>106</v>
      </c>
      <c r="D84" s="60">
        <v>106.4</v>
      </c>
      <c r="E84" s="60">
        <v>106.9</v>
      </c>
      <c r="F84" s="60">
        <v>107.3</v>
      </c>
      <c r="G84" s="60">
        <v>107.6</v>
      </c>
      <c r="H84" s="60">
        <v>107.8</v>
      </c>
      <c r="I84" s="60">
        <v>108</v>
      </c>
      <c r="J84" s="60">
        <v>108.3</v>
      </c>
      <c r="K84" s="117">
        <v>108.7</v>
      </c>
      <c r="L84" s="60">
        <v>109</v>
      </c>
      <c r="M84" s="41">
        <v>109.3</v>
      </c>
      <c r="N84" s="83">
        <f t="shared" si="7"/>
        <v>106.61666666666666</v>
      </c>
      <c r="O84" s="84">
        <f t="shared" si="8"/>
        <v>108.51666666666665</v>
      </c>
      <c r="P84" s="108">
        <f t="shared" si="9"/>
        <v>107.56666666666665</v>
      </c>
      <c r="Q84" s="58">
        <f t="shared" si="5"/>
        <v>0.03798670465337132</v>
      </c>
      <c r="R84" s="58">
        <f t="shared" si="6"/>
        <v>0.03545644152093685</v>
      </c>
    </row>
    <row r="85" spans="1:18" ht="15">
      <c r="A85" s="21">
        <v>1986</v>
      </c>
      <c r="B85" s="60">
        <v>109.6</v>
      </c>
      <c r="C85" s="60">
        <v>109.3</v>
      </c>
      <c r="D85" s="60">
        <v>108.8</v>
      </c>
      <c r="E85" s="60">
        <v>108.6</v>
      </c>
      <c r="F85" s="60">
        <v>108.9</v>
      </c>
      <c r="G85" s="60">
        <v>109.5</v>
      </c>
      <c r="H85" s="60">
        <v>109.5</v>
      </c>
      <c r="I85" s="60">
        <v>109.7</v>
      </c>
      <c r="J85" s="60">
        <v>110.2</v>
      </c>
      <c r="K85" s="117">
        <v>110.3</v>
      </c>
      <c r="L85" s="60">
        <v>110.4</v>
      </c>
      <c r="M85" s="41">
        <v>110.5</v>
      </c>
      <c r="N85" s="83">
        <f t="shared" si="7"/>
        <v>109.11666666666666</v>
      </c>
      <c r="O85" s="84">
        <f t="shared" si="8"/>
        <v>110.10000000000001</v>
      </c>
      <c r="P85" s="108">
        <f t="shared" si="9"/>
        <v>109.60833333333335</v>
      </c>
      <c r="Q85" s="58">
        <f t="shared" si="5"/>
        <v>0.010978956999085113</v>
      </c>
      <c r="R85" s="58">
        <f t="shared" si="6"/>
        <v>0.018980477223427644</v>
      </c>
    </row>
    <row r="86" spans="1:18" ht="15">
      <c r="A86" s="21">
        <v>1987</v>
      </c>
      <c r="B86" s="60">
        <v>111.2</v>
      </c>
      <c r="C86" s="60">
        <v>111.6</v>
      </c>
      <c r="D86" s="60">
        <v>112.1</v>
      </c>
      <c r="E86" s="60">
        <v>112.7</v>
      </c>
      <c r="F86" s="60">
        <v>113.1</v>
      </c>
      <c r="G86" s="60">
        <v>113.5</v>
      </c>
      <c r="H86" s="60">
        <v>113.8</v>
      </c>
      <c r="I86" s="60">
        <v>114.4</v>
      </c>
      <c r="J86" s="60">
        <v>115</v>
      </c>
      <c r="K86" s="117">
        <v>115.3</v>
      </c>
      <c r="L86" s="60">
        <v>115.4</v>
      </c>
      <c r="M86" s="41">
        <v>115.4</v>
      </c>
      <c r="N86" s="83">
        <f t="shared" si="7"/>
        <v>112.36666666666666</v>
      </c>
      <c r="O86" s="84">
        <f t="shared" si="8"/>
        <v>114.88333333333333</v>
      </c>
      <c r="P86" s="108">
        <f t="shared" si="9"/>
        <v>113.625</v>
      </c>
      <c r="Q86" s="58">
        <f t="shared" si="5"/>
        <v>0.04434389140271498</v>
      </c>
      <c r="R86" s="58">
        <f t="shared" si="6"/>
        <v>0.03664563217516902</v>
      </c>
    </row>
    <row r="87" spans="1:18" ht="15">
      <c r="A87" s="21">
        <v>1988</v>
      </c>
      <c r="B87" s="60">
        <v>115.7</v>
      </c>
      <c r="C87" s="60">
        <v>116</v>
      </c>
      <c r="D87" s="60">
        <v>116.5</v>
      </c>
      <c r="E87" s="60">
        <v>117.1</v>
      </c>
      <c r="F87" s="60">
        <v>117.5</v>
      </c>
      <c r="G87" s="60">
        <v>118</v>
      </c>
      <c r="H87" s="60">
        <v>118.5</v>
      </c>
      <c r="I87" s="60">
        <v>119</v>
      </c>
      <c r="J87" s="60">
        <v>119.8</v>
      </c>
      <c r="K87" s="117">
        <v>120.2</v>
      </c>
      <c r="L87" s="60">
        <v>120.3</v>
      </c>
      <c r="M87" s="41">
        <v>120.5</v>
      </c>
      <c r="N87" s="83">
        <f t="shared" si="7"/>
        <v>116.8</v>
      </c>
      <c r="O87" s="84">
        <f t="shared" si="8"/>
        <v>119.71666666666665</v>
      </c>
      <c r="P87" s="108">
        <f t="shared" si="9"/>
        <v>118.25833333333333</v>
      </c>
      <c r="Q87" s="58">
        <f t="shared" si="5"/>
        <v>0.044194107452339634</v>
      </c>
      <c r="R87" s="58">
        <f t="shared" si="6"/>
        <v>0.04077741107444071</v>
      </c>
    </row>
    <row r="88" spans="1:18" ht="15.75" thickBot="1">
      <c r="A88" s="26">
        <v>1989</v>
      </c>
      <c r="B88" s="62">
        <v>121.1</v>
      </c>
      <c r="C88" s="62">
        <v>121.6</v>
      </c>
      <c r="D88" s="62">
        <v>122.3</v>
      </c>
      <c r="E88" s="62">
        <v>123.1</v>
      </c>
      <c r="F88" s="62">
        <v>123.8</v>
      </c>
      <c r="G88" s="62">
        <v>124.1</v>
      </c>
      <c r="H88" s="62">
        <v>124.4</v>
      </c>
      <c r="I88" s="62">
        <v>124.6</v>
      </c>
      <c r="J88" s="62">
        <v>125</v>
      </c>
      <c r="K88" s="119">
        <v>125.6</v>
      </c>
      <c r="L88" s="62">
        <v>125.9</v>
      </c>
      <c r="M88" s="43">
        <v>126.1</v>
      </c>
      <c r="N88" s="87">
        <f t="shared" si="7"/>
        <v>122.66666666666667</v>
      </c>
      <c r="O88" s="88">
        <f t="shared" si="8"/>
        <v>125.26666666666667</v>
      </c>
      <c r="P88" s="110">
        <f t="shared" si="9"/>
        <v>123.96666666666665</v>
      </c>
      <c r="Q88" s="144">
        <f t="shared" si="5"/>
        <v>0.046473029045643106</v>
      </c>
      <c r="R88" s="144">
        <f t="shared" si="6"/>
        <v>0.0482700303008949</v>
      </c>
    </row>
    <row r="89" spans="1:18" ht="15">
      <c r="A89" s="22">
        <v>1990</v>
      </c>
      <c r="B89" s="63">
        <v>127.4</v>
      </c>
      <c r="C89" s="63">
        <v>128</v>
      </c>
      <c r="D89" s="63">
        <v>128.7</v>
      </c>
      <c r="E89" s="63">
        <v>128.9</v>
      </c>
      <c r="F89" s="63">
        <v>129.2</v>
      </c>
      <c r="G89" s="63">
        <v>129.9</v>
      </c>
      <c r="H89" s="63">
        <v>130.4</v>
      </c>
      <c r="I89" s="63">
        <v>131.6</v>
      </c>
      <c r="J89" s="63">
        <v>132.7</v>
      </c>
      <c r="K89" s="120">
        <v>133.5</v>
      </c>
      <c r="L89" s="63">
        <v>133.8</v>
      </c>
      <c r="M89" s="44">
        <v>133.8</v>
      </c>
      <c r="N89" s="89">
        <f t="shared" si="7"/>
        <v>128.68333333333334</v>
      </c>
      <c r="O89" s="90">
        <f t="shared" si="8"/>
        <v>132.63333333333333</v>
      </c>
      <c r="P89" s="111">
        <f t="shared" si="9"/>
        <v>130.65833333333333</v>
      </c>
      <c r="Q89" s="145">
        <f t="shared" si="5"/>
        <v>0.06106264869151481</v>
      </c>
      <c r="R89" s="145">
        <f t="shared" si="6"/>
        <v>0.053979564399032086</v>
      </c>
    </row>
    <row r="90" spans="1:18" ht="15">
      <c r="A90" s="22">
        <v>1991</v>
      </c>
      <c r="B90" s="63">
        <v>134.6</v>
      </c>
      <c r="C90" s="63">
        <v>134.8</v>
      </c>
      <c r="D90" s="63">
        <v>135</v>
      </c>
      <c r="E90" s="63">
        <v>135.2</v>
      </c>
      <c r="F90" s="63">
        <v>135.6</v>
      </c>
      <c r="G90" s="63">
        <v>136</v>
      </c>
      <c r="H90" s="63">
        <v>136.2</v>
      </c>
      <c r="I90" s="63">
        <v>136.6</v>
      </c>
      <c r="J90" s="63">
        <v>137.2</v>
      </c>
      <c r="K90" s="120">
        <v>137.4</v>
      </c>
      <c r="L90" s="63">
        <v>137.8</v>
      </c>
      <c r="M90" s="44">
        <v>137.9</v>
      </c>
      <c r="N90" s="89">
        <f t="shared" si="7"/>
        <v>135.2</v>
      </c>
      <c r="O90" s="90">
        <f t="shared" si="8"/>
        <v>137.18333333333334</v>
      </c>
      <c r="P90" s="111">
        <f t="shared" si="9"/>
        <v>136.19166666666666</v>
      </c>
      <c r="Q90" s="145">
        <f t="shared" si="5"/>
        <v>0.030642750373692032</v>
      </c>
      <c r="R90" s="145">
        <f t="shared" si="6"/>
        <v>0.04234963964538553</v>
      </c>
    </row>
    <row r="91" spans="1:18" ht="15">
      <c r="A91" s="22">
        <v>1992</v>
      </c>
      <c r="B91" s="63">
        <v>138.1</v>
      </c>
      <c r="C91" s="63">
        <v>138.6</v>
      </c>
      <c r="D91" s="63">
        <v>139.3</v>
      </c>
      <c r="E91" s="63">
        <v>139.5</v>
      </c>
      <c r="F91" s="63">
        <v>139.7</v>
      </c>
      <c r="G91" s="63">
        <v>140.2</v>
      </c>
      <c r="H91" s="63">
        <v>140.5</v>
      </c>
      <c r="I91" s="63">
        <v>140.9</v>
      </c>
      <c r="J91" s="63">
        <v>141.3</v>
      </c>
      <c r="K91" s="120">
        <v>141.8</v>
      </c>
      <c r="L91" s="63">
        <v>142</v>
      </c>
      <c r="M91" s="44">
        <v>141.9</v>
      </c>
      <c r="N91" s="89">
        <f t="shared" si="7"/>
        <v>139.23333333333335</v>
      </c>
      <c r="O91" s="90">
        <f t="shared" si="8"/>
        <v>141.4</v>
      </c>
      <c r="P91" s="111">
        <f t="shared" si="9"/>
        <v>140.3166666666667</v>
      </c>
      <c r="Q91" s="145">
        <f t="shared" si="5"/>
        <v>0.0290065264684554</v>
      </c>
      <c r="R91" s="145">
        <f t="shared" si="6"/>
        <v>0.030288196781496874</v>
      </c>
    </row>
    <row r="92" spans="1:18" ht="15">
      <c r="A92" s="22">
        <v>1993</v>
      </c>
      <c r="B92" s="63">
        <v>142.6</v>
      </c>
      <c r="C92" s="63">
        <v>143.1</v>
      </c>
      <c r="D92" s="63">
        <v>143.6</v>
      </c>
      <c r="E92" s="63">
        <v>144</v>
      </c>
      <c r="F92" s="63">
        <v>144.2</v>
      </c>
      <c r="G92" s="63">
        <v>144.4</v>
      </c>
      <c r="H92" s="63">
        <v>144.4</v>
      </c>
      <c r="I92" s="63">
        <v>144.8</v>
      </c>
      <c r="J92" s="63">
        <v>145.1</v>
      </c>
      <c r="K92" s="120">
        <v>145.7</v>
      </c>
      <c r="L92" s="63">
        <v>145.8</v>
      </c>
      <c r="M92" s="44">
        <v>145.8</v>
      </c>
      <c r="N92" s="89">
        <f t="shared" si="7"/>
        <v>143.65</v>
      </c>
      <c r="O92" s="90">
        <f t="shared" si="8"/>
        <v>145.26666666666665</v>
      </c>
      <c r="P92" s="111">
        <f t="shared" si="9"/>
        <v>144.45833333333331</v>
      </c>
      <c r="Q92" s="145">
        <f t="shared" si="5"/>
        <v>0.02748414376321357</v>
      </c>
      <c r="R92" s="145">
        <f t="shared" si="6"/>
        <v>0.029516569663855248</v>
      </c>
    </row>
    <row r="93" spans="1:18" ht="15">
      <c r="A93" s="28">
        <v>1994</v>
      </c>
      <c r="B93" s="64">
        <v>146.2</v>
      </c>
      <c r="C93" s="64">
        <v>146.7</v>
      </c>
      <c r="D93" s="64">
        <v>147.2</v>
      </c>
      <c r="E93" s="64">
        <v>147.4</v>
      </c>
      <c r="F93" s="64">
        <v>147.5</v>
      </c>
      <c r="G93" s="64">
        <v>148</v>
      </c>
      <c r="H93" s="64">
        <v>148.4</v>
      </c>
      <c r="I93" s="64">
        <v>149</v>
      </c>
      <c r="J93" s="64">
        <v>149.4</v>
      </c>
      <c r="K93" s="121">
        <v>149.5</v>
      </c>
      <c r="L93" s="64">
        <v>149.7</v>
      </c>
      <c r="M93" s="45">
        <v>149.7</v>
      </c>
      <c r="N93" s="91">
        <f t="shared" si="7"/>
        <v>147.16666666666666</v>
      </c>
      <c r="O93" s="92">
        <f t="shared" si="8"/>
        <v>149.28333333333333</v>
      </c>
      <c r="P93" s="112">
        <f t="shared" si="9"/>
        <v>148.22500000000002</v>
      </c>
      <c r="Q93" s="146">
        <f t="shared" si="5"/>
        <v>0.02674897119341548</v>
      </c>
      <c r="R93" s="146">
        <f t="shared" si="6"/>
        <v>0.026074415921546298</v>
      </c>
    </row>
    <row r="94" spans="1:18" ht="15">
      <c r="A94" s="22">
        <v>1995</v>
      </c>
      <c r="B94" s="63">
        <v>150.3</v>
      </c>
      <c r="C94" s="63">
        <v>150.9</v>
      </c>
      <c r="D94" s="63">
        <v>151.4</v>
      </c>
      <c r="E94" s="63">
        <v>151.9</v>
      </c>
      <c r="F94" s="63">
        <v>152.2</v>
      </c>
      <c r="G94" s="63">
        <v>152.5</v>
      </c>
      <c r="H94" s="63">
        <v>152.5</v>
      </c>
      <c r="I94" s="63">
        <v>152.9</v>
      </c>
      <c r="J94" s="63">
        <v>153.2</v>
      </c>
      <c r="K94" s="120">
        <v>153.7</v>
      </c>
      <c r="L94" s="63">
        <v>153.6</v>
      </c>
      <c r="M94" s="44">
        <v>153.5</v>
      </c>
      <c r="N94" s="89">
        <f t="shared" si="7"/>
        <v>151.53333333333333</v>
      </c>
      <c r="O94" s="90">
        <f t="shared" si="8"/>
        <v>153.23333333333332</v>
      </c>
      <c r="P94" s="111">
        <f t="shared" si="9"/>
        <v>152.38333333333335</v>
      </c>
      <c r="Q94" s="145">
        <f t="shared" si="5"/>
        <v>0.025384101536406224</v>
      </c>
      <c r="R94" s="145">
        <f t="shared" si="6"/>
        <v>0.0280541968853657</v>
      </c>
    </row>
    <row r="95" spans="1:18" ht="15">
      <c r="A95" s="22">
        <v>1996</v>
      </c>
      <c r="B95" s="63">
        <v>154.4</v>
      </c>
      <c r="C95" s="63">
        <v>154.9</v>
      </c>
      <c r="D95" s="63">
        <v>155.7</v>
      </c>
      <c r="E95" s="63">
        <v>156.3</v>
      </c>
      <c r="F95" s="63">
        <v>156.6</v>
      </c>
      <c r="G95" s="63">
        <v>156.7</v>
      </c>
      <c r="H95" s="63">
        <v>157</v>
      </c>
      <c r="I95" s="63">
        <v>157.3</v>
      </c>
      <c r="J95" s="63">
        <v>157.8</v>
      </c>
      <c r="K95" s="120">
        <v>158.3</v>
      </c>
      <c r="L95" s="63">
        <v>158.6</v>
      </c>
      <c r="M95" s="44">
        <v>158.6</v>
      </c>
      <c r="N95" s="89">
        <f t="shared" si="7"/>
        <v>155.76666666666665</v>
      </c>
      <c r="O95" s="90">
        <f t="shared" si="8"/>
        <v>157.93333333333337</v>
      </c>
      <c r="P95" s="111">
        <f t="shared" si="9"/>
        <v>156.84999999999997</v>
      </c>
      <c r="Q95" s="145">
        <f t="shared" si="5"/>
        <v>0.033224755700325695</v>
      </c>
      <c r="R95" s="145">
        <f t="shared" si="6"/>
        <v>0.029312041999343397</v>
      </c>
    </row>
    <row r="96" spans="1:18" ht="15">
      <c r="A96" s="22">
        <v>1997</v>
      </c>
      <c r="B96" s="63">
        <v>159.1</v>
      </c>
      <c r="C96" s="63">
        <v>159.6</v>
      </c>
      <c r="D96" s="63">
        <v>160</v>
      </c>
      <c r="E96" s="63">
        <v>160.2</v>
      </c>
      <c r="F96" s="63">
        <v>160.1</v>
      </c>
      <c r="G96" s="63">
        <v>160.3</v>
      </c>
      <c r="H96" s="63">
        <v>160.5</v>
      </c>
      <c r="I96" s="63">
        <v>160.8</v>
      </c>
      <c r="J96" s="63">
        <v>161.2</v>
      </c>
      <c r="K96" s="120">
        <v>161.6</v>
      </c>
      <c r="L96" s="63">
        <v>161.5</v>
      </c>
      <c r="M96" s="44">
        <v>161.3</v>
      </c>
      <c r="N96" s="89">
        <f t="shared" si="7"/>
        <v>159.88333333333333</v>
      </c>
      <c r="O96" s="90">
        <f t="shared" si="8"/>
        <v>161.15</v>
      </c>
      <c r="P96" s="111">
        <f t="shared" si="9"/>
        <v>160.51666666666665</v>
      </c>
      <c r="Q96" s="145">
        <f t="shared" si="5"/>
        <v>0.017023959646910575</v>
      </c>
      <c r="R96" s="145">
        <f t="shared" si="6"/>
        <v>0.02337689937307419</v>
      </c>
    </row>
    <row r="97" spans="1:18" ht="15">
      <c r="A97" s="22">
        <v>1998</v>
      </c>
      <c r="B97" s="63">
        <v>161.6</v>
      </c>
      <c r="C97" s="63">
        <v>161.9</v>
      </c>
      <c r="D97" s="63">
        <v>162.2</v>
      </c>
      <c r="E97" s="63">
        <v>162.5</v>
      </c>
      <c r="F97" s="63">
        <v>162.8</v>
      </c>
      <c r="G97" s="63">
        <v>163</v>
      </c>
      <c r="H97" s="63">
        <v>163.2</v>
      </c>
      <c r="I97" s="63">
        <v>163.4</v>
      </c>
      <c r="J97" s="63">
        <v>163.6</v>
      </c>
      <c r="K97" s="120">
        <v>164</v>
      </c>
      <c r="L97" s="63">
        <v>164</v>
      </c>
      <c r="M97" s="44">
        <v>163.9</v>
      </c>
      <c r="N97" s="89">
        <f t="shared" si="7"/>
        <v>162.33333333333334</v>
      </c>
      <c r="O97" s="90">
        <f t="shared" si="8"/>
        <v>163.68333333333334</v>
      </c>
      <c r="P97" s="111">
        <f t="shared" si="9"/>
        <v>163.00833333333335</v>
      </c>
      <c r="Q97" s="145">
        <f t="shared" si="5"/>
        <v>0.016119032858028483</v>
      </c>
      <c r="R97" s="145">
        <f t="shared" si="6"/>
        <v>0.015522790987436629</v>
      </c>
    </row>
    <row r="98" spans="1:18" ht="15.75" thickBot="1">
      <c r="A98" s="27">
        <v>1999</v>
      </c>
      <c r="B98" s="65">
        <v>164.3</v>
      </c>
      <c r="C98" s="65">
        <v>164.5</v>
      </c>
      <c r="D98" s="65">
        <v>165</v>
      </c>
      <c r="E98" s="65">
        <v>166.2</v>
      </c>
      <c r="F98" s="65">
        <v>166.2</v>
      </c>
      <c r="G98" s="65">
        <v>166.2</v>
      </c>
      <c r="H98" s="65">
        <v>166.7</v>
      </c>
      <c r="I98" s="65">
        <v>167.1</v>
      </c>
      <c r="J98" s="65">
        <v>167.9</v>
      </c>
      <c r="K98" s="122">
        <v>168.2</v>
      </c>
      <c r="L98" s="65">
        <v>168.3</v>
      </c>
      <c r="M98" s="46">
        <v>168.3</v>
      </c>
      <c r="N98" s="93">
        <f t="shared" si="7"/>
        <v>165.4</v>
      </c>
      <c r="O98" s="94">
        <f t="shared" si="8"/>
        <v>167.74999999999997</v>
      </c>
      <c r="P98" s="113">
        <f t="shared" si="9"/>
        <v>166.57500000000002</v>
      </c>
      <c r="Q98" s="147">
        <f t="shared" si="5"/>
        <v>0.02684563758389265</v>
      </c>
      <c r="R98" s="147">
        <f t="shared" si="6"/>
        <v>0.021880271969735673</v>
      </c>
    </row>
    <row r="99" spans="1:18" ht="15">
      <c r="A99" s="23">
        <v>2000</v>
      </c>
      <c r="B99" s="66">
        <v>168.8</v>
      </c>
      <c r="C99" s="66">
        <v>169.8</v>
      </c>
      <c r="D99" s="66">
        <v>171.2</v>
      </c>
      <c r="E99" s="66">
        <v>171.3</v>
      </c>
      <c r="F99" s="66">
        <v>171.5</v>
      </c>
      <c r="G99" s="66">
        <v>172.4</v>
      </c>
      <c r="H99" s="66">
        <v>172.8</v>
      </c>
      <c r="I99" s="66">
        <v>172.8</v>
      </c>
      <c r="J99" s="66">
        <v>173.7</v>
      </c>
      <c r="K99" s="123">
        <v>174</v>
      </c>
      <c r="L99" s="66">
        <v>174.1</v>
      </c>
      <c r="M99" s="47">
        <v>174</v>
      </c>
      <c r="N99" s="95">
        <f t="shared" si="7"/>
        <v>170.83333333333334</v>
      </c>
      <c r="O99" s="96">
        <f t="shared" si="8"/>
        <v>173.5666666666667</v>
      </c>
      <c r="P99" s="114">
        <f t="shared" si="9"/>
        <v>172.19999999999996</v>
      </c>
      <c r="Q99" s="148">
        <f t="shared" si="5"/>
        <v>0.03386809269162203</v>
      </c>
      <c r="R99" s="148">
        <f t="shared" si="6"/>
        <v>0.0337685727149929</v>
      </c>
    </row>
    <row r="100" spans="1:18" ht="15">
      <c r="A100" s="23">
        <v>2001</v>
      </c>
      <c r="B100" s="66">
        <v>175.1</v>
      </c>
      <c r="C100" s="66">
        <v>175.8</v>
      </c>
      <c r="D100" s="66">
        <v>176.2</v>
      </c>
      <c r="E100" s="66">
        <v>176.9</v>
      </c>
      <c r="F100" s="66">
        <v>177.7</v>
      </c>
      <c r="G100" s="66">
        <v>178</v>
      </c>
      <c r="H100" s="66">
        <v>177.5</v>
      </c>
      <c r="I100" s="66">
        <v>177.5</v>
      </c>
      <c r="J100" s="66">
        <v>178.3</v>
      </c>
      <c r="K100" s="123">
        <v>177.7</v>
      </c>
      <c r="L100" s="66">
        <v>177.4</v>
      </c>
      <c r="M100" s="47">
        <v>176.7</v>
      </c>
      <c r="N100" s="95">
        <f t="shared" si="7"/>
        <v>176.61666666666665</v>
      </c>
      <c r="O100" s="96">
        <f t="shared" si="8"/>
        <v>177.51666666666665</v>
      </c>
      <c r="P100" s="114">
        <f t="shared" si="9"/>
        <v>177.06666666666663</v>
      </c>
      <c r="Q100" s="148">
        <f t="shared" si="5"/>
        <v>0.015517241379310279</v>
      </c>
      <c r="R100" s="148">
        <f t="shared" si="6"/>
        <v>0.028261711188540508</v>
      </c>
    </row>
    <row r="101" spans="1:18" ht="15">
      <c r="A101" s="23">
        <v>2002</v>
      </c>
      <c r="B101" s="66">
        <v>177.1</v>
      </c>
      <c r="C101" s="66">
        <v>177.8</v>
      </c>
      <c r="D101" s="66">
        <v>178.8</v>
      </c>
      <c r="E101" s="66">
        <v>179.8</v>
      </c>
      <c r="F101" s="66">
        <v>179.8</v>
      </c>
      <c r="G101" s="66">
        <v>179.9</v>
      </c>
      <c r="H101" s="66">
        <v>180.1</v>
      </c>
      <c r="I101" s="66">
        <v>180.7</v>
      </c>
      <c r="J101" s="66">
        <v>181</v>
      </c>
      <c r="K101" s="123">
        <v>181.3</v>
      </c>
      <c r="L101" s="66">
        <v>181.3</v>
      </c>
      <c r="M101" s="47">
        <v>180.9</v>
      </c>
      <c r="N101" s="95">
        <f t="shared" si="7"/>
        <v>178.86666666666667</v>
      </c>
      <c r="O101" s="96">
        <f t="shared" si="8"/>
        <v>180.88333333333333</v>
      </c>
      <c r="P101" s="114">
        <f t="shared" si="9"/>
        <v>179.875</v>
      </c>
      <c r="Q101" s="148">
        <f t="shared" si="5"/>
        <v>0.023769100169779386</v>
      </c>
      <c r="R101" s="148">
        <f t="shared" si="6"/>
        <v>0.015860316265060424</v>
      </c>
    </row>
    <row r="102" spans="1:18" ht="15">
      <c r="A102" s="23">
        <v>2003</v>
      </c>
      <c r="B102" s="66">
        <v>181.7</v>
      </c>
      <c r="C102" s="66">
        <v>183.1</v>
      </c>
      <c r="D102" s="66">
        <v>184.2</v>
      </c>
      <c r="E102" s="66">
        <v>183.8</v>
      </c>
      <c r="F102" s="66">
        <v>183.5</v>
      </c>
      <c r="G102" s="66">
        <v>183.7</v>
      </c>
      <c r="H102" s="66">
        <v>183.9</v>
      </c>
      <c r="I102" s="66">
        <v>184.6</v>
      </c>
      <c r="J102" s="66">
        <v>185.2</v>
      </c>
      <c r="K102" s="123">
        <v>185</v>
      </c>
      <c r="L102" s="66">
        <v>184.5</v>
      </c>
      <c r="M102" s="47">
        <v>184.3</v>
      </c>
      <c r="N102" s="95">
        <f t="shared" si="7"/>
        <v>183.33333333333334</v>
      </c>
      <c r="O102" s="96">
        <f t="shared" si="8"/>
        <v>184.58333333333334</v>
      </c>
      <c r="P102" s="114">
        <f t="shared" si="9"/>
        <v>183.95833333333334</v>
      </c>
      <c r="Q102" s="148">
        <f t="shared" si="5"/>
        <v>0.01879491431730241</v>
      </c>
      <c r="R102" s="148">
        <f t="shared" si="6"/>
        <v>0.022700949733611357</v>
      </c>
    </row>
    <row r="103" spans="1:18" ht="15">
      <c r="A103" s="32">
        <v>2004</v>
      </c>
      <c r="B103" s="67">
        <v>185.2</v>
      </c>
      <c r="C103" s="67">
        <v>186.2</v>
      </c>
      <c r="D103" s="67">
        <v>187.4</v>
      </c>
      <c r="E103" s="67">
        <v>188</v>
      </c>
      <c r="F103" s="67">
        <v>189.1</v>
      </c>
      <c r="G103" s="67">
        <v>189.7</v>
      </c>
      <c r="H103" s="67">
        <v>189.4</v>
      </c>
      <c r="I103" s="67">
        <v>189.5</v>
      </c>
      <c r="J103" s="67">
        <v>189.9</v>
      </c>
      <c r="K103" s="188">
        <v>190.9</v>
      </c>
      <c r="L103" s="67">
        <v>191</v>
      </c>
      <c r="M103" s="48">
        <v>190.3</v>
      </c>
      <c r="N103" s="97">
        <f t="shared" si="7"/>
        <v>187.6</v>
      </c>
      <c r="O103" s="98">
        <f t="shared" si="8"/>
        <v>190.16666666666666</v>
      </c>
      <c r="P103" s="115">
        <f t="shared" si="9"/>
        <v>188.88333333333335</v>
      </c>
      <c r="Q103" s="165">
        <f t="shared" si="5"/>
        <v>0.032555615843733045</v>
      </c>
      <c r="R103" s="165">
        <f t="shared" si="6"/>
        <v>0.026772366930917387</v>
      </c>
    </row>
    <row r="104" spans="1:20" ht="15">
      <c r="A104" s="23">
        <v>2005</v>
      </c>
      <c r="B104" s="66">
        <v>190.7</v>
      </c>
      <c r="C104" s="66">
        <v>191.8</v>
      </c>
      <c r="D104" s="66">
        <v>193.3</v>
      </c>
      <c r="E104" s="66">
        <v>194.6</v>
      </c>
      <c r="F104" s="66">
        <v>194.4</v>
      </c>
      <c r="G104" s="66">
        <v>194.5</v>
      </c>
      <c r="H104" s="66">
        <v>195.4</v>
      </c>
      <c r="I104" s="66">
        <v>196.4</v>
      </c>
      <c r="J104" s="66">
        <v>198.8</v>
      </c>
      <c r="K104" s="123">
        <v>199.2</v>
      </c>
      <c r="L104" s="66">
        <v>197.6</v>
      </c>
      <c r="M104" s="47">
        <v>196.8</v>
      </c>
      <c r="N104" s="95">
        <f t="shared" si="7"/>
        <v>193.21666666666667</v>
      </c>
      <c r="O104" s="96">
        <f t="shared" si="8"/>
        <v>197.36666666666667</v>
      </c>
      <c r="P104" s="114">
        <f t="shared" si="9"/>
        <v>195.2916666666667</v>
      </c>
      <c r="Q104" s="148">
        <f>IF(M104="","",(M104-M103)/M103)</f>
        <v>0.03415659485023647</v>
      </c>
      <c r="R104" s="148">
        <f>IF(P104="","",(P104-P103)/P103)</f>
        <v>0.033927468454954694</v>
      </c>
      <c r="T104" s="1"/>
    </row>
    <row r="105" spans="1:19" ht="15.75" thickBot="1">
      <c r="A105" s="33">
        <v>2006</v>
      </c>
      <c r="B105" s="68"/>
      <c r="C105" s="68"/>
      <c r="D105" s="68"/>
      <c r="E105" s="68"/>
      <c r="F105" s="68"/>
      <c r="G105" s="68"/>
      <c r="H105" s="68"/>
      <c r="I105" s="68"/>
      <c r="J105" s="68"/>
      <c r="K105" s="125"/>
      <c r="L105" s="68"/>
      <c r="M105" s="49"/>
      <c r="N105" s="99">
        <f t="shared" si="7"/>
      </c>
      <c r="O105" s="100">
        <f t="shared" si="8"/>
      </c>
      <c r="P105" s="116">
        <f t="shared" si="9"/>
      </c>
      <c r="Q105" s="136">
        <f>IF(M105="","",(M105-M104)/M105)</f>
      </c>
      <c r="R105" s="136">
        <f>IF(P105="","",(P105-P104)/P105)</f>
      </c>
      <c r="S105">
        <f>IF(K104="","",K104-$K$72)</f>
        <v>153.6</v>
      </c>
    </row>
  </sheetData>
  <mergeCells count="10">
    <mergeCell ref="N9:O9"/>
    <mergeCell ref="Q10:R10"/>
    <mergeCell ref="A5:R5"/>
    <mergeCell ref="A6:R6"/>
    <mergeCell ref="A7:R7"/>
    <mergeCell ref="A8:R8"/>
    <mergeCell ref="A1:R1"/>
    <mergeCell ref="A2:R2"/>
    <mergeCell ref="A3:R3"/>
    <mergeCell ref="A4:R4"/>
  </mergeCells>
  <printOptions/>
  <pageMargins left="0.42" right="0.41" top="0.32" bottom="0.59" header="0.23" footer="0.45"/>
  <pageSetup fitToHeight="1" fitToWidth="1" orientation="portrait" scale="65" r:id="rId1"/>
</worksheet>
</file>

<file path=xl/worksheets/sheet4.xml><?xml version="1.0" encoding="utf-8"?>
<worksheet xmlns="http://schemas.openxmlformats.org/spreadsheetml/2006/main" xmlns:r="http://schemas.openxmlformats.org/officeDocument/2006/relationships">
  <sheetPr>
    <pageSetUpPr fitToPage="1"/>
  </sheetPr>
  <dimension ref="A1:S105"/>
  <sheetViews>
    <sheetView workbookViewId="0" topLeftCell="A1">
      <pane xSplit="1" ySplit="4" topLeftCell="B5" activePane="bottomRight" state="frozen"/>
      <selection pane="topLeft" activeCell="W104" sqref="W103:X104"/>
      <selection pane="topRight" activeCell="W104" sqref="W103:X104"/>
      <selection pane="bottomLeft" activeCell="W104" sqref="W103:X104"/>
      <selection pane="bottomRight" activeCell="W104" sqref="W103:X104"/>
    </sheetView>
  </sheetViews>
  <sheetFormatPr defaultColWidth="9.33203125" defaultRowHeight="12.75"/>
  <cols>
    <col min="2" max="16" width="7.33203125" style="0" customWidth="1"/>
  </cols>
  <sheetData>
    <row r="1" spans="1:16" ht="63.75" customHeight="1">
      <c r="A1" s="196" t="s">
        <v>62</v>
      </c>
      <c r="B1" s="196"/>
      <c r="C1" s="196"/>
      <c r="D1" s="196"/>
      <c r="E1" s="196"/>
      <c r="F1" s="196"/>
      <c r="G1" s="196"/>
      <c r="H1" s="196"/>
      <c r="I1" s="196"/>
      <c r="J1" s="196"/>
      <c r="K1" s="196"/>
      <c r="L1" s="196"/>
      <c r="M1" s="196"/>
      <c r="N1" s="196"/>
      <c r="O1" s="196"/>
      <c r="P1" s="196"/>
    </row>
    <row r="2" spans="1:16" ht="12.75">
      <c r="A2" s="17"/>
      <c r="B2" s="18"/>
      <c r="C2" s="18"/>
      <c r="D2" s="18"/>
      <c r="E2" s="18"/>
      <c r="F2" s="18"/>
      <c r="G2" s="18"/>
      <c r="H2" s="18"/>
      <c r="I2" s="18"/>
      <c r="J2" s="18"/>
      <c r="K2" s="18"/>
      <c r="L2" s="18"/>
      <c r="M2" s="18"/>
      <c r="N2" s="172" t="s">
        <v>18</v>
      </c>
      <c r="O2" s="172"/>
      <c r="P2" s="15"/>
    </row>
    <row r="3" spans="1:16" ht="12.75">
      <c r="A3" s="17"/>
      <c r="B3" s="18"/>
      <c r="C3" s="18"/>
      <c r="D3" s="18"/>
      <c r="E3" s="18"/>
      <c r="F3" s="18"/>
      <c r="G3" s="18"/>
      <c r="H3" s="18"/>
      <c r="I3" s="18"/>
      <c r="J3" s="18"/>
      <c r="K3" s="18"/>
      <c r="L3" s="18"/>
      <c r="M3" s="18"/>
      <c r="N3" s="69" t="s">
        <v>19</v>
      </c>
      <c r="O3" s="70" t="s">
        <v>20</v>
      </c>
      <c r="P3" s="101"/>
    </row>
    <row r="4" spans="1:16" ht="12.75">
      <c r="A4" s="17" t="s">
        <v>21</v>
      </c>
      <c r="B4" s="50" t="s">
        <v>22</v>
      </c>
      <c r="C4" s="50" t="s">
        <v>23</v>
      </c>
      <c r="D4" s="50" t="s">
        <v>24</v>
      </c>
      <c r="E4" s="50" t="s">
        <v>25</v>
      </c>
      <c r="F4" s="50" t="s">
        <v>26</v>
      </c>
      <c r="G4" s="50" t="s">
        <v>27</v>
      </c>
      <c r="H4" s="50" t="s">
        <v>28</v>
      </c>
      <c r="I4" s="50" t="s">
        <v>29</v>
      </c>
      <c r="J4" s="50" t="s">
        <v>30</v>
      </c>
      <c r="K4" s="50" t="s">
        <v>31</v>
      </c>
      <c r="L4" s="50" t="s">
        <v>32</v>
      </c>
      <c r="M4" s="34" t="s">
        <v>33</v>
      </c>
      <c r="N4" s="69" t="s">
        <v>34</v>
      </c>
      <c r="O4" s="70" t="s">
        <v>34</v>
      </c>
      <c r="P4" s="101" t="s">
        <v>35</v>
      </c>
    </row>
    <row r="5" spans="1:16" ht="12.75">
      <c r="A5" s="2">
        <v>1970</v>
      </c>
      <c r="B5" s="1">
        <f>IF(VLOOKUP($A5,'Anchorage All urban'!$A$10:$L$50,11)="",VLOOKUP($A5,'Anchorage All urban'!$A$10:$L$50,2),VLOOKUP($A5,'Anchorage All urban'!$A$10:$L$50,11))</f>
        <v>41.1</v>
      </c>
      <c r="C5" s="1">
        <f>IF(VLOOKUP($A5,'Anchorage All urban'!$A$10:$L$50,11)="",VLOOKUP($A5,'Anchorage All urban'!$A$10:$L$50,2),VLOOKUP($A5,'Anchorage All urban'!$A$10:$L$50,11))</f>
        <v>41.1</v>
      </c>
      <c r="D5" s="1">
        <f>IF(VLOOKUP($A5,'Anchorage All urban'!$A$10:$L$50,11)="",VLOOKUP($A5,'Anchorage All urban'!$A$10:$L$50,2),VLOOKUP($A5,'Anchorage All urban'!$A$10:$L$50,11))</f>
        <v>41.1</v>
      </c>
      <c r="E5" s="1">
        <f>IF(VLOOKUP($A5,'Anchorage All urban'!$A$10:$L$50,11)="",VLOOKUP($A5,'Anchorage All urban'!$A$10:$L$50,2),VLOOKUP($A5,'Anchorage All urban'!$A$10:$L$50,11))</f>
        <v>41.1</v>
      </c>
      <c r="F5" s="1">
        <f>IF(VLOOKUP($A5,'Anchorage All urban'!$A$10:$L$50,11)="",VLOOKUP($A5,'Anchorage All urban'!$A$10:$L$50,2),VLOOKUP($A5,'Anchorage All urban'!$A$10:$L$50,11))</f>
        <v>41.1</v>
      </c>
      <c r="G5" s="1">
        <f>IF(VLOOKUP($A5,'Anchorage All urban'!$A$10:$L$50,11)="",VLOOKUP($A5,'Anchorage All urban'!$A$10:$L$50,2),VLOOKUP($A5,'Anchorage All urban'!$A$10:$L$50,11))</f>
        <v>41.1</v>
      </c>
      <c r="H5" s="1">
        <f>IF(VLOOKUP($A5,'Anchorage All urban'!$A$10:$L$50,12)="",VLOOKUP($A5,'Anchorage All urban'!$A$10:$L$50,2),VLOOKUP($A5,'Anchorage All urban'!$A$10:$L$50,12))</f>
        <v>41.1</v>
      </c>
      <c r="I5" s="1">
        <f>IF(VLOOKUP($A5,'Anchorage All urban'!$A$10:$L$50,12)="",VLOOKUP($A5,'Anchorage All urban'!$A$10:$L$50,2),VLOOKUP($A5,'Anchorage All urban'!$A$10:$L$50,12))</f>
        <v>41.1</v>
      </c>
      <c r="J5" s="1">
        <f>IF(VLOOKUP($A5,'Anchorage All urban'!$A$10:$L$50,12)="",VLOOKUP($A5,'Anchorage All urban'!$A$10:$L$50,2),VLOOKUP($A5,'Anchorage All urban'!$A$10:$L$50,12))</f>
        <v>41.1</v>
      </c>
      <c r="K5" s="1">
        <f>IF(VLOOKUP($A5,'Anchorage All urban'!$A$10:$L$50,12)="",VLOOKUP($A5,'Anchorage All urban'!$A$10:$L$50,2),VLOOKUP($A5,'Anchorage All urban'!$A$10:$L$50,12))</f>
        <v>41.1</v>
      </c>
      <c r="L5" s="1">
        <f>IF(VLOOKUP($A5,'Anchorage All urban'!$A$10:$L$50,12)="",VLOOKUP($A5,'Anchorage All urban'!$A$10:$L$50,2),VLOOKUP($A5,'Anchorage All urban'!$A$10:$L$50,12))</f>
        <v>41.1</v>
      </c>
      <c r="M5" s="1">
        <f>IF(VLOOKUP($A5,'Anchorage All urban'!$A$10:$L$50,12)="",VLOOKUP($A5,'Anchorage All urban'!$A$10:$L$50,2),VLOOKUP($A5,'Anchorage All urban'!$A$10:$L$50,12))</f>
        <v>41.1</v>
      </c>
      <c r="N5" s="1">
        <f>IF(VLOOKUP($A5,'Anchorage All urban'!$A$10:$L$50,11)="",VLOOKUP($A5,'Anchorage All urban'!$A$10:$L$50,2),VLOOKUP($A5,'Anchorage All urban'!$A$10:$L$50,11))</f>
        <v>41.1</v>
      </c>
      <c r="O5" s="1">
        <f>IF(VLOOKUP($A5,'Anchorage All urban'!$A$10:$L$50,12)="",VLOOKUP($A5,'Anchorage All urban'!$A$10:$L$50,2),VLOOKUP($A5,'Anchorage All urban'!$A$10:$L$50,12))</f>
        <v>41.1</v>
      </c>
      <c r="P5" s="1">
        <f>'Anchorage All urban'!B10</f>
        <v>41.1</v>
      </c>
    </row>
    <row r="6" spans="1:16" ht="12.75">
      <c r="A6" s="2">
        <v>1971</v>
      </c>
      <c r="B6" s="1">
        <f>IF(VLOOKUP($A6,'Anchorage All urban'!$A$10:$L$50,11)="",VLOOKUP($A6,'Anchorage All urban'!$A$10:$L$50,2),VLOOKUP($A6,'Anchorage All urban'!$A$10:$L$50,11))</f>
        <v>42.3</v>
      </c>
      <c r="C6" s="1">
        <f>IF(VLOOKUP($A6,'Anchorage All urban'!$A$10:$L$50,11)="",VLOOKUP($A6,'Anchorage All urban'!$A$10:$L$50,2),VLOOKUP($A6,'Anchorage All urban'!$A$10:$L$50,11))</f>
        <v>42.3</v>
      </c>
      <c r="D6" s="1">
        <f>IF(VLOOKUP($A6,'Anchorage All urban'!$A$10:$L$50,11)="",VLOOKUP($A6,'Anchorage All urban'!$A$10:$L$50,2),VLOOKUP($A6,'Anchorage All urban'!$A$10:$L$50,11))</f>
        <v>42.3</v>
      </c>
      <c r="E6" s="1">
        <f>IF(VLOOKUP($A6,'Anchorage All urban'!$A$10:$L$50,11)="",VLOOKUP($A6,'Anchorage All urban'!$A$10:$L$50,2),VLOOKUP($A6,'Anchorage All urban'!$A$10:$L$50,11))</f>
        <v>42.3</v>
      </c>
      <c r="F6" s="1">
        <f>IF(VLOOKUP($A6,'Anchorage All urban'!$A$10:$L$50,11)="",VLOOKUP($A6,'Anchorage All urban'!$A$10:$L$50,2),VLOOKUP($A6,'Anchorage All urban'!$A$10:$L$50,11))</f>
        <v>42.3</v>
      </c>
      <c r="G6" s="1">
        <f>IF(VLOOKUP($A6,'Anchorage All urban'!$A$10:$L$50,11)="",VLOOKUP($A6,'Anchorage All urban'!$A$10:$L$50,2),VLOOKUP($A6,'Anchorage All urban'!$A$10:$L$50,11))</f>
        <v>42.3</v>
      </c>
      <c r="H6" s="1">
        <f>IF(VLOOKUP($A6,'Anchorage All urban'!$A$10:$L$50,12)="",VLOOKUP($A6,'Anchorage All urban'!$A$10:$L$50,2),VLOOKUP($A6,'Anchorage All urban'!$A$10:$L$50,12))</f>
        <v>42.3</v>
      </c>
      <c r="I6" s="1">
        <f>IF(VLOOKUP($A6,'Anchorage All urban'!$A$10:$L$50,12)="",VLOOKUP($A6,'Anchorage All urban'!$A$10:$L$50,2),VLOOKUP($A6,'Anchorage All urban'!$A$10:$L$50,12))</f>
        <v>42.3</v>
      </c>
      <c r="J6" s="1">
        <f>IF(VLOOKUP($A6,'Anchorage All urban'!$A$10:$L$50,12)="",VLOOKUP($A6,'Anchorage All urban'!$A$10:$L$50,2),VLOOKUP($A6,'Anchorage All urban'!$A$10:$L$50,12))</f>
        <v>42.3</v>
      </c>
      <c r="K6" s="1">
        <f>IF(VLOOKUP($A6,'Anchorage All urban'!$A$10:$L$50,12)="",VLOOKUP($A6,'Anchorage All urban'!$A$10:$L$50,2),VLOOKUP($A6,'Anchorage All urban'!$A$10:$L$50,12))</f>
        <v>42.3</v>
      </c>
      <c r="L6" s="1">
        <f>IF(VLOOKUP($A6,'Anchorage All urban'!$A$10:$L$50,12)="",VLOOKUP($A6,'Anchorage All urban'!$A$10:$L$50,2),VLOOKUP($A6,'Anchorage All urban'!$A$10:$L$50,12))</f>
        <v>42.3</v>
      </c>
      <c r="M6" s="1">
        <f>IF(VLOOKUP($A6,'Anchorage All urban'!$A$10:$L$50,12)="",VLOOKUP($A6,'Anchorage All urban'!$A$10:$L$50,2),VLOOKUP($A6,'Anchorage All urban'!$A$10:$L$50,12))</f>
        <v>42.3</v>
      </c>
      <c r="N6" s="1">
        <f>IF(VLOOKUP($A6,'Anchorage All urban'!$A$10:$L$50,11)="",VLOOKUP($A6,'Anchorage All urban'!$A$10:$L$50,2),VLOOKUP($A6,'Anchorage All urban'!$A$10:$L$50,11))</f>
        <v>42.3</v>
      </c>
      <c r="O6" s="1">
        <f>IF(VLOOKUP($A6,'Anchorage All urban'!$A$10:$L$50,12)="",VLOOKUP($A6,'Anchorage All urban'!$A$10:$L$50,2),VLOOKUP($A6,'Anchorage All urban'!$A$10:$L$50,12))</f>
        <v>42.3</v>
      </c>
      <c r="P6" s="1">
        <f>'Anchorage All urban'!B11</f>
        <v>42.3</v>
      </c>
    </row>
    <row r="7" spans="1:16" ht="12.75">
      <c r="A7" s="2">
        <v>1972</v>
      </c>
      <c r="B7" s="1">
        <f>IF(VLOOKUP($A7,'Anchorage All urban'!$A$10:$L$50,11)="",VLOOKUP($A7,'Anchorage All urban'!$A$10:$L$50,2),VLOOKUP($A7,'Anchorage All urban'!$A$10:$L$50,11))</f>
        <v>43.4</v>
      </c>
      <c r="C7" s="1">
        <f>IF(VLOOKUP($A7,'Anchorage All urban'!$A$10:$L$50,11)="",VLOOKUP($A7,'Anchorage All urban'!$A$10:$L$50,2),VLOOKUP($A7,'Anchorage All urban'!$A$10:$L$50,11))</f>
        <v>43.4</v>
      </c>
      <c r="D7" s="1">
        <f>IF(VLOOKUP($A7,'Anchorage All urban'!$A$10:$L$50,11)="",VLOOKUP($A7,'Anchorage All urban'!$A$10:$L$50,2),VLOOKUP($A7,'Anchorage All urban'!$A$10:$L$50,11))</f>
        <v>43.4</v>
      </c>
      <c r="E7" s="1">
        <f>IF(VLOOKUP($A7,'Anchorage All urban'!$A$10:$L$50,11)="",VLOOKUP($A7,'Anchorage All urban'!$A$10:$L$50,2),VLOOKUP($A7,'Anchorage All urban'!$A$10:$L$50,11))</f>
        <v>43.4</v>
      </c>
      <c r="F7" s="1">
        <f>IF(VLOOKUP($A7,'Anchorage All urban'!$A$10:$L$50,11)="",VLOOKUP($A7,'Anchorage All urban'!$A$10:$L$50,2),VLOOKUP($A7,'Anchorage All urban'!$A$10:$L$50,11))</f>
        <v>43.4</v>
      </c>
      <c r="G7" s="1">
        <f>IF(VLOOKUP($A7,'Anchorage All urban'!$A$10:$L$50,11)="",VLOOKUP($A7,'Anchorage All urban'!$A$10:$L$50,2),VLOOKUP($A7,'Anchorage All urban'!$A$10:$L$50,11))</f>
        <v>43.4</v>
      </c>
      <c r="H7" s="1">
        <f>IF(VLOOKUP($A7,'Anchorage All urban'!$A$10:$L$50,12)="",VLOOKUP($A7,'Anchorage All urban'!$A$10:$L$50,2),VLOOKUP($A7,'Anchorage All urban'!$A$10:$L$50,12))</f>
        <v>43.4</v>
      </c>
      <c r="I7" s="1">
        <f>IF(VLOOKUP($A7,'Anchorage All urban'!$A$10:$L$50,12)="",VLOOKUP($A7,'Anchorage All urban'!$A$10:$L$50,2),VLOOKUP($A7,'Anchorage All urban'!$A$10:$L$50,12))</f>
        <v>43.4</v>
      </c>
      <c r="J7" s="1">
        <f>IF(VLOOKUP($A7,'Anchorage All urban'!$A$10:$L$50,12)="",VLOOKUP($A7,'Anchorage All urban'!$A$10:$L$50,2),VLOOKUP($A7,'Anchorage All urban'!$A$10:$L$50,12))</f>
        <v>43.4</v>
      </c>
      <c r="K7" s="1">
        <f>IF(VLOOKUP($A7,'Anchorage All urban'!$A$10:$L$50,12)="",VLOOKUP($A7,'Anchorage All urban'!$A$10:$L$50,2),VLOOKUP($A7,'Anchorage All urban'!$A$10:$L$50,12))</f>
        <v>43.4</v>
      </c>
      <c r="L7" s="1">
        <f>IF(VLOOKUP($A7,'Anchorage All urban'!$A$10:$L$50,12)="",VLOOKUP($A7,'Anchorage All urban'!$A$10:$L$50,2),VLOOKUP($A7,'Anchorage All urban'!$A$10:$L$50,12))</f>
        <v>43.4</v>
      </c>
      <c r="M7" s="1">
        <f>IF(VLOOKUP($A7,'Anchorage All urban'!$A$10:$L$50,12)="",VLOOKUP($A7,'Anchorage All urban'!$A$10:$L$50,2),VLOOKUP($A7,'Anchorage All urban'!$A$10:$L$50,12))</f>
        <v>43.4</v>
      </c>
      <c r="N7" s="1">
        <f>IF(VLOOKUP($A7,'Anchorage All urban'!$A$10:$L$50,11)="",VLOOKUP($A7,'Anchorage All urban'!$A$10:$L$50,2),VLOOKUP($A7,'Anchorage All urban'!$A$10:$L$50,11))</f>
        <v>43.4</v>
      </c>
      <c r="O7" s="1">
        <f>IF(VLOOKUP($A7,'Anchorage All urban'!$A$10:$L$50,12)="",VLOOKUP($A7,'Anchorage All urban'!$A$10:$L$50,2),VLOOKUP($A7,'Anchorage All urban'!$A$10:$L$50,12))</f>
        <v>43.4</v>
      </c>
      <c r="P7" s="1">
        <f>'Anchorage All urban'!B12</f>
        <v>43.4</v>
      </c>
    </row>
    <row r="8" spans="1:16" ht="12.75">
      <c r="A8" s="2">
        <v>1973</v>
      </c>
      <c r="B8" s="1">
        <f>IF(VLOOKUP($A8,'Anchorage All urban'!$A$10:$L$50,11)="",VLOOKUP($A8,'Anchorage All urban'!$A$10:$L$50,2),VLOOKUP($A8,'Anchorage All urban'!$A$10:$L$50,11))</f>
        <v>45.3</v>
      </c>
      <c r="C8" s="1">
        <f>IF(VLOOKUP($A8,'Anchorage All urban'!$A$10:$L$50,11)="",VLOOKUP($A8,'Anchorage All urban'!$A$10:$L$50,2),VLOOKUP($A8,'Anchorage All urban'!$A$10:$L$50,11))</f>
        <v>45.3</v>
      </c>
      <c r="D8" s="1">
        <f>IF(VLOOKUP($A8,'Anchorage All urban'!$A$10:$L$50,11)="",VLOOKUP($A8,'Anchorage All urban'!$A$10:$L$50,2),VLOOKUP($A8,'Anchorage All urban'!$A$10:$L$50,11))</f>
        <v>45.3</v>
      </c>
      <c r="E8" s="1">
        <f>IF(VLOOKUP($A8,'Anchorage All urban'!$A$10:$L$50,11)="",VLOOKUP($A8,'Anchorage All urban'!$A$10:$L$50,2),VLOOKUP($A8,'Anchorage All urban'!$A$10:$L$50,11))</f>
        <v>45.3</v>
      </c>
      <c r="F8" s="1">
        <f>IF(VLOOKUP($A8,'Anchorage All urban'!$A$10:$L$50,11)="",VLOOKUP($A8,'Anchorage All urban'!$A$10:$L$50,2),VLOOKUP($A8,'Anchorage All urban'!$A$10:$L$50,11))</f>
        <v>45.3</v>
      </c>
      <c r="G8" s="1">
        <f>IF(VLOOKUP($A8,'Anchorage All urban'!$A$10:$L$50,11)="",VLOOKUP($A8,'Anchorage All urban'!$A$10:$L$50,2),VLOOKUP($A8,'Anchorage All urban'!$A$10:$L$50,11))</f>
        <v>45.3</v>
      </c>
      <c r="H8" s="1">
        <f>IF(VLOOKUP($A8,'Anchorage All urban'!$A$10:$L$50,12)="",VLOOKUP($A8,'Anchorage All urban'!$A$10:$L$50,2),VLOOKUP($A8,'Anchorage All urban'!$A$10:$L$50,12))</f>
        <v>45.3</v>
      </c>
      <c r="I8" s="1">
        <f>IF(VLOOKUP($A8,'Anchorage All urban'!$A$10:$L$50,12)="",VLOOKUP($A8,'Anchorage All urban'!$A$10:$L$50,2),VLOOKUP($A8,'Anchorage All urban'!$A$10:$L$50,12))</f>
        <v>45.3</v>
      </c>
      <c r="J8" s="1">
        <f>IF(VLOOKUP($A8,'Anchorage All urban'!$A$10:$L$50,12)="",VLOOKUP($A8,'Anchorage All urban'!$A$10:$L$50,2),VLOOKUP($A8,'Anchorage All urban'!$A$10:$L$50,12))</f>
        <v>45.3</v>
      </c>
      <c r="K8" s="1">
        <f>IF(VLOOKUP($A8,'Anchorage All urban'!$A$10:$L$50,12)="",VLOOKUP($A8,'Anchorage All urban'!$A$10:$L$50,2),VLOOKUP($A8,'Anchorage All urban'!$A$10:$L$50,12))</f>
        <v>45.3</v>
      </c>
      <c r="L8" s="1">
        <f>IF(VLOOKUP($A8,'Anchorage All urban'!$A$10:$L$50,12)="",VLOOKUP($A8,'Anchorage All urban'!$A$10:$L$50,2),VLOOKUP($A8,'Anchorage All urban'!$A$10:$L$50,12))</f>
        <v>45.3</v>
      </c>
      <c r="M8" s="1">
        <f>IF(VLOOKUP($A8,'Anchorage All urban'!$A$10:$L$50,12)="",VLOOKUP($A8,'Anchorage All urban'!$A$10:$L$50,2),VLOOKUP($A8,'Anchorage All urban'!$A$10:$L$50,12))</f>
        <v>45.3</v>
      </c>
      <c r="N8" s="1">
        <f>IF(VLOOKUP($A8,'Anchorage All urban'!$A$10:$L$50,11)="",VLOOKUP($A8,'Anchorage All urban'!$A$10:$L$50,2),VLOOKUP($A8,'Anchorage All urban'!$A$10:$L$50,11))</f>
        <v>45.3</v>
      </c>
      <c r="O8" s="1">
        <f>IF(VLOOKUP($A8,'Anchorage All urban'!$A$10:$L$50,12)="",VLOOKUP($A8,'Anchorage All urban'!$A$10:$L$50,2),VLOOKUP($A8,'Anchorage All urban'!$A$10:$L$50,12))</f>
        <v>45.3</v>
      </c>
      <c r="P8" s="1">
        <f>'Anchorage All urban'!B13</f>
        <v>45.3</v>
      </c>
    </row>
    <row r="9" spans="1:16" ht="12.75">
      <c r="A9" s="2">
        <v>1974</v>
      </c>
      <c r="B9" s="1">
        <f>IF(VLOOKUP($A9,'Anchorage All urban'!$A$10:$L$50,11)="",VLOOKUP($A9,'Anchorage All urban'!$A$10:$L$50,2),VLOOKUP($A9,'Anchorage All urban'!$A$10:$L$50,11))</f>
        <v>50.2</v>
      </c>
      <c r="C9" s="1">
        <f>IF(VLOOKUP($A9,'Anchorage All urban'!$A$10:$L$50,11)="",VLOOKUP($A9,'Anchorage All urban'!$A$10:$L$50,2),VLOOKUP($A9,'Anchorage All urban'!$A$10:$L$50,11))</f>
        <v>50.2</v>
      </c>
      <c r="D9" s="1">
        <f>IF(VLOOKUP($A9,'Anchorage All urban'!$A$10:$L$50,11)="",VLOOKUP($A9,'Anchorage All urban'!$A$10:$L$50,2),VLOOKUP($A9,'Anchorage All urban'!$A$10:$L$50,11))</f>
        <v>50.2</v>
      </c>
      <c r="E9" s="1">
        <f>IF(VLOOKUP($A9,'Anchorage All urban'!$A$10:$L$50,11)="",VLOOKUP($A9,'Anchorage All urban'!$A$10:$L$50,2),VLOOKUP($A9,'Anchorage All urban'!$A$10:$L$50,11))</f>
        <v>50.2</v>
      </c>
      <c r="F9" s="1">
        <f>IF(VLOOKUP($A9,'Anchorage All urban'!$A$10:$L$50,11)="",VLOOKUP($A9,'Anchorage All urban'!$A$10:$L$50,2),VLOOKUP($A9,'Anchorage All urban'!$A$10:$L$50,11))</f>
        <v>50.2</v>
      </c>
      <c r="G9" s="1">
        <f>IF(VLOOKUP($A9,'Anchorage All urban'!$A$10:$L$50,11)="",VLOOKUP($A9,'Anchorage All urban'!$A$10:$L$50,2),VLOOKUP($A9,'Anchorage All urban'!$A$10:$L$50,11))</f>
        <v>50.2</v>
      </c>
      <c r="H9" s="1">
        <f>IF(VLOOKUP($A9,'Anchorage All urban'!$A$10:$L$50,12)="",VLOOKUP($A9,'Anchorage All urban'!$A$10:$L$50,2),VLOOKUP($A9,'Anchorage All urban'!$A$10:$L$50,12))</f>
        <v>50.2</v>
      </c>
      <c r="I9" s="1">
        <f>IF(VLOOKUP($A9,'Anchorage All urban'!$A$10:$L$50,12)="",VLOOKUP($A9,'Anchorage All urban'!$A$10:$L$50,2),VLOOKUP($A9,'Anchorage All urban'!$A$10:$L$50,12))</f>
        <v>50.2</v>
      </c>
      <c r="J9" s="1">
        <f>IF(VLOOKUP($A9,'Anchorage All urban'!$A$10:$L$50,12)="",VLOOKUP($A9,'Anchorage All urban'!$A$10:$L$50,2),VLOOKUP($A9,'Anchorage All urban'!$A$10:$L$50,12))</f>
        <v>50.2</v>
      </c>
      <c r="K9" s="1">
        <f>IF(VLOOKUP($A9,'Anchorage All urban'!$A$10:$L$50,12)="",VLOOKUP($A9,'Anchorage All urban'!$A$10:$L$50,2),VLOOKUP($A9,'Anchorage All urban'!$A$10:$L$50,12))</f>
        <v>50.2</v>
      </c>
      <c r="L9" s="1">
        <f>IF(VLOOKUP($A9,'Anchorage All urban'!$A$10:$L$50,12)="",VLOOKUP($A9,'Anchorage All urban'!$A$10:$L$50,2),VLOOKUP($A9,'Anchorage All urban'!$A$10:$L$50,12))</f>
        <v>50.2</v>
      </c>
      <c r="M9" s="1">
        <f>IF(VLOOKUP($A9,'Anchorage All urban'!$A$10:$L$50,12)="",VLOOKUP($A9,'Anchorage All urban'!$A$10:$L$50,2),VLOOKUP($A9,'Anchorage All urban'!$A$10:$L$50,12))</f>
        <v>50.2</v>
      </c>
      <c r="N9" s="1">
        <f>IF(VLOOKUP($A9,'Anchorage All urban'!$A$10:$L$50,11)="",VLOOKUP($A9,'Anchorage All urban'!$A$10:$L$50,2),VLOOKUP($A9,'Anchorage All urban'!$A$10:$L$50,11))</f>
        <v>50.2</v>
      </c>
      <c r="O9" s="1">
        <f>IF(VLOOKUP($A9,'Anchorage All urban'!$A$10:$L$50,12)="",VLOOKUP($A9,'Anchorage All urban'!$A$10:$L$50,2),VLOOKUP($A9,'Anchorage All urban'!$A$10:$L$50,12))</f>
        <v>50.2</v>
      </c>
      <c r="P9" s="1">
        <f>'Anchorage All urban'!B14</f>
        <v>50.2</v>
      </c>
    </row>
    <row r="10" spans="1:16" ht="12.75">
      <c r="A10" s="2">
        <v>1975</v>
      </c>
      <c r="B10" s="1">
        <f>IF(VLOOKUP($A10,'Anchorage All urban'!$A$10:$L$50,11)="",VLOOKUP($A10,'Anchorage All urban'!$A$10:$L$50,2),VLOOKUP($A10,'Anchorage All urban'!$A$10:$L$50,11))</f>
        <v>57.1</v>
      </c>
      <c r="C10" s="1">
        <f>IF(VLOOKUP($A10,'Anchorage All urban'!$A$10:$L$50,11)="",VLOOKUP($A10,'Anchorage All urban'!$A$10:$L$50,2),VLOOKUP($A10,'Anchorage All urban'!$A$10:$L$50,11))</f>
        <v>57.1</v>
      </c>
      <c r="D10" s="1">
        <f>IF(VLOOKUP($A10,'Anchorage All urban'!$A$10:$L$50,11)="",VLOOKUP($A10,'Anchorage All urban'!$A$10:$L$50,2),VLOOKUP($A10,'Anchorage All urban'!$A$10:$L$50,11))</f>
        <v>57.1</v>
      </c>
      <c r="E10" s="1">
        <f>IF(VLOOKUP($A10,'Anchorage All urban'!$A$10:$L$50,11)="",VLOOKUP($A10,'Anchorage All urban'!$A$10:$L$50,2),VLOOKUP($A10,'Anchorage All urban'!$A$10:$L$50,11))</f>
        <v>57.1</v>
      </c>
      <c r="F10" s="1">
        <f>IF(VLOOKUP($A10,'Anchorage All urban'!$A$10:$L$50,11)="",VLOOKUP($A10,'Anchorage All urban'!$A$10:$L$50,2),VLOOKUP($A10,'Anchorage All urban'!$A$10:$L$50,11))</f>
        <v>57.1</v>
      </c>
      <c r="G10" s="1">
        <f>IF(VLOOKUP($A10,'Anchorage All urban'!$A$10:$L$50,11)="",VLOOKUP($A10,'Anchorage All urban'!$A$10:$L$50,2),VLOOKUP($A10,'Anchorage All urban'!$A$10:$L$50,11))</f>
        <v>57.1</v>
      </c>
      <c r="H10" s="1">
        <f>IF(VLOOKUP($A10,'Anchorage All urban'!$A$10:$L$50,12)="",VLOOKUP($A10,'Anchorage All urban'!$A$10:$L$50,2),VLOOKUP($A10,'Anchorage All urban'!$A$10:$L$50,12))</f>
        <v>57.1</v>
      </c>
      <c r="I10" s="1">
        <f>IF(VLOOKUP($A10,'Anchorage All urban'!$A$10:$L$50,12)="",VLOOKUP($A10,'Anchorage All urban'!$A$10:$L$50,2),VLOOKUP($A10,'Anchorage All urban'!$A$10:$L$50,12))</f>
        <v>57.1</v>
      </c>
      <c r="J10" s="1">
        <f>IF(VLOOKUP($A10,'Anchorage All urban'!$A$10:$L$50,12)="",VLOOKUP($A10,'Anchorage All urban'!$A$10:$L$50,2),VLOOKUP($A10,'Anchorage All urban'!$A$10:$L$50,12))</f>
        <v>57.1</v>
      </c>
      <c r="K10" s="1">
        <f>IF(VLOOKUP($A10,'Anchorage All urban'!$A$10:$L$50,12)="",VLOOKUP($A10,'Anchorage All urban'!$A$10:$L$50,2),VLOOKUP($A10,'Anchorage All urban'!$A$10:$L$50,12))</f>
        <v>57.1</v>
      </c>
      <c r="L10" s="1">
        <f>IF(VLOOKUP($A10,'Anchorage All urban'!$A$10:$L$50,12)="",VLOOKUP($A10,'Anchorage All urban'!$A$10:$L$50,2),VLOOKUP($A10,'Anchorage All urban'!$A$10:$L$50,12))</f>
        <v>57.1</v>
      </c>
      <c r="M10" s="1">
        <f>IF(VLOOKUP($A10,'Anchorage All urban'!$A$10:$L$50,12)="",VLOOKUP($A10,'Anchorage All urban'!$A$10:$L$50,2),VLOOKUP($A10,'Anchorage All urban'!$A$10:$L$50,12))</f>
        <v>57.1</v>
      </c>
      <c r="N10" s="1">
        <f>IF(VLOOKUP($A10,'Anchorage All urban'!$A$10:$L$50,11)="",VLOOKUP($A10,'Anchorage All urban'!$A$10:$L$50,2),VLOOKUP($A10,'Anchorage All urban'!$A$10:$L$50,11))</f>
        <v>57.1</v>
      </c>
      <c r="O10" s="1">
        <f>IF(VLOOKUP($A10,'Anchorage All urban'!$A$10:$L$50,12)="",VLOOKUP($A10,'Anchorage All urban'!$A$10:$L$50,2),VLOOKUP($A10,'Anchorage All urban'!$A$10:$L$50,12))</f>
        <v>57.1</v>
      </c>
      <c r="P10" s="1">
        <f>'Anchorage All urban'!B15</f>
        <v>57.1</v>
      </c>
    </row>
    <row r="11" spans="1:16" ht="12.75">
      <c r="A11" s="2">
        <v>1976</v>
      </c>
      <c r="B11" s="1">
        <f>IF(VLOOKUP($A11,'Anchorage All urban'!$A$10:$L$50,11)="",VLOOKUP($A11,'Anchorage All urban'!$A$10:$L$50,2),VLOOKUP($A11,'Anchorage All urban'!$A$10:$L$50,11))</f>
        <v>61.5</v>
      </c>
      <c r="C11" s="1">
        <f>IF(VLOOKUP($A11,'Anchorage All urban'!$A$10:$L$50,11)="",VLOOKUP($A11,'Anchorage All urban'!$A$10:$L$50,2),VLOOKUP($A11,'Anchorage All urban'!$A$10:$L$50,11))</f>
        <v>61.5</v>
      </c>
      <c r="D11" s="1">
        <f>IF(VLOOKUP($A11,'Anchorage All urban'!$A$10:$L$50,11)="",VLOOKUP($A11,'Anchorage All urban'!$A$10:$L$50,2),VLOOKUP($A11,'Anchorage All urban'!$A$10:$L$50,11))</f>
        <v>61.5</v>
      </c>
      <c r="E11" s="1">
        <f>IF(VLOOKUP($A11,'Anchorage All urban'!$A$10:$L$50,11)="",VLOOKUP($A11,'Anchorage All urban'!$A$10:$L$50,2),VLOOKUP($A11,'Anchorage All urban'!$A$10:$L$50,11))</f>
        <v>61.5</v>
      </c>
      <c r="F11" s="1">
        <f>IF(VLOOKUP($A11,'Anchorage All urban'!$A$10:$L$50,11)="",VLOOKUP($A11,'Anchorage All urban'!$A$10:$L$50,2),VLOOKUP($A11,'Anchorage All urban'!$A$10:$L$50,11))</f>
        <v>61.5</v>
      </c>
      <c r="G11" s="1">
        <f>IF(VLOOKUP($A11,'Anchorage All urban'!$A$10:$L$50,11)="",VLOOKUP($A11,'Anchorage All urban'!$A$10:$L$50,2),VLOOKUP($A11,'Anchorage All urban'!$A$10:$L$50,11))</f>
        <v>61.5</v>
      </c>
      <c r="H11" s="1">
        <f>IF(VLOOKUP($A11,'Anchorage All urban'!$A$10:$L$50,12)="",VLOOKUP($A11,'Anchorage All urban'!$A$10:$L$50,2),VLOOKUP($A11,'Anchorage All urban'!$A$10:$L$50,12))</f>
        <v>61.5</v>
      </c>
      <c r="I11" s="1">
        <f>IF(VLOOKUP($A11,'Anchorage All urban'!$A$10:$L$50,12)="",VLOOKUP($A11,'Anchorage All urban'!$A$10:$L$50,2),VLOOKUP($A11,'Anchorage All urban'!$A$10:$L$50,12))</f>
        <v>61.5</v>
      </c>
      <c r="J11" s="1">
        <f>IF(VLOOKUP($A11,'Anchorage All urban'!$A$10:$L$50,12)="",VLOOKUP($A11,'Anchorage All urban'!$A$10:$L$50,2),VLOOKUP($A11,'Anchorage All urban'!$A$10:$L$50,12))</f>
        <v>61.5</v>
      </c>
      <c r="K11" s="1">
        <f>IF(VLOOKUP($A11,'Anchorage All urban'!$A$10:$L$50,12)="",VLOOKUP($A11,'Anchorage All urban'!$A$10:$L$50,2),VLOOKUP($A11,'Anchorage All urban'!$A$10:$L$50,12))</f>
        <v>61.5</v>
      </c>
      <c r="L11" s="1">
        <f>IF(VLOOKUP($A11,'Anchorage All urban'!$A$10:$L$50,12)="",VLOOKUP($A11,'Anchorage All urban'!$A$10:$L$50,2),VLOOKUP($A11,'Anchorage All urban'!$A$10:$L$50,12))</f>
        <v>61.5</v>
      </c>
      <c r="M11" s="1">
        <f>IF(VLOOKUP($A11,'Anchorage All urban'!$A$10:$L$50,12)="",VLOOKUP($A11,'Anchorage All urban'!$A$10:$L$50,2),VLOOKUP($A11,'Anchorage All urban'!$A$10:$L$50,12))</f>
        <v>61.5</v>
      </c>
      <c r="N11" s="1">
        <f>IF(VLOOKUP($A11,'Anchorage All urban'!$A$10:$L$50,11)="",VLOOKUP($A11,'Anchorage All urban'!$A$10:$L$50,2),VLOOKUP($A11,'Anchorage All urban'!$A$10:$L$50,11))</f>
        <v>61.5</v>
      </c>
      <c r="O11" s="1">
        <f>IF(VLOOKUP($A11,'Anchorage All urban'!$A$10:$L$50,12)="",VLOOKUP($A11,'Anchorage All urban'!$A$10:$L$50,2),VLOOKUP($A11,'Anchorage All urban'!$A$10:$L$50,12))</f>
        <v>61.5</v>
      </c>
      <c r="P11" s="1">
        <f>'Anchorage All urban'!B16</f>
        <v>61.5</v>
      </c>
    </row>
    <row r="12" spans="1:16" ht="12.75">
      <c r="A12" s="2">
        <v>1977</v>
      </c>
      <c r="B12" s="1">
        <f>IF(VLOOKUP($A12,'Anchorage All urban'!$A$10:$L$50,11)="",VLOOKUP($A12,'Anchorage All urban'!$A$10:$L$50,2),VLOOKUP($A12,'Anchorage All urban'!$A$10:$L$50,11))</f>
        <v>65.6</v>
      </c>
      <c r="C12" s="1">
        <f>IF(VLOOKUP($A12,'Anchorage All urban'!$A$10:$L$50,11)="",VLOOKUP($A12,'Anchorage All urban'!$A$10:$L$50,2),VLOOKUP($A12,'Anchorage All urban'!$A$10:$L$50,11))</f>
        <v>65.6</v>
      </c>
      <c r="D12" s="1">
        <f>IF(VLOOKUP($A12,'Anchorage All urban'!$A$10:$L$50,11)="",VLOOKUP($A12,'Anchorage All urban'!$A$10:$L$50,2),VLOOKUP($A12,'Anchorage All urban'!$A$10:$L$50,11))</f>
        <v>65.6</v>
      </c>
      <c r="E12" s="1">
        <f>IF(VLOOKUP($A12,'Anchorage All urban'!$A$10:$L$50,11)="",VLOOKUP($A12,'Anchorage All urban'!$A$10:$L$50,2),VLOOKUP($A12,'Anchorage All urban'!$A$10:$L$50,11))</f>
        <v>65.6</v>
      </c>
      <c r="F12" s="1">
        <f>IF(VLOOKUP($A12,'Anchorage All urban'!$A$10:$L$50,11)="",VLOOKUP($A12,'Anchorage All urban'!$A$10:$L$50,2),VLOOKUP($A12,'Anchorage All urban'!$A$10:$L$50,11))</f>
        <v>65.6</v>
      </c>
      <c r="G12" s="1">
        <f>IF(VLOOKUP($A12,'Anchorage All urban'!$A$10:$L$50,11)="",VLOOKUP($A12,'Anchorage All urban'!$A$10:$L$50,2),VLOOKUP($A12,'Anchorage All urban'!$A$10:$L$50,11))</f>
        <v>65.6</v>
      </c>
      <c r="H12" s="1">
        <f>IF(VLOOKUP($A12,'Anchorage All urban'!$A$10:$L$50,12)="",VLOOKUP($A12,'Anchorage All urban'!$A$10:$L$50,2),VLOOKUP($A12,'Anchorage All urban'!$A$10:$L$50,12))</f>
        <v>65.6</v>
      </c>
      <c r="I12" s="1">
        <f>IF(VLOOKUP($A12,'Anchorage All urban'!$A$10:$L$50,12)="",VLOOKUP($A12,'Anchorage All urban'!$A$10:$L$50,2),VLOOKUP($A12,'Anchorage All urban'!$A$10:$L$50,12))</f>
        <v>65.6</v>
      </c>
      <c r="J12" s="1">
        <f>IF(VLOOKUP($A12,'Anchorage All urban'!$A$10:$L$50,12)="",VLOOKUP($A12,'Anchorage All urban'!$A$10:$L$50,2),VLOOKUP($A12,'Anchorage All urban'!$A$10:$L$50,12))</f>
        <v>65.6</v>
      </c>
      <c r="K12" s="1">
        <f>IF(VLOOKUP($A12,'Anchorage All urban'!$A$10:$L$50,12)="",VLOOKUP($A12,'Anchorage All urban'!$A$10:$L$50,2),VLOOKUP($A12,'Anchorage All urban'!$A$10:$L$50,12))</f>
        <v>65.6</v>
      </c>
      <c r="L12" s="1">
        <f>IF(VLOOKUP($A12,'Anchorage All urban'!$A$10:$L$50,12)="",VLOOKUP($A12,'Anchorage All urban'!$A$10:$L$50,2),VLOOKUP($A12,'Anchorage All urban'!$A$10:$L$50,12))</f>
        <v>65.6</v>
      </c>
      <c r="M12" s="1">
        <f>IF(VLOOKUP($A12,'Anchorage All urban'!$A$10:$L$50,12)="",VLOOKUP($A12,'Anchorage All urban'!$A$10:$L$50,2),VLOOKUP($A12,'Anchorage All urban'!$A$10:$L$50,12))</f>
        <v>65.6</v>
      </c>
      <c r="N12" s="1">
        <f>IF(VLOOKUP($A12,'Anchorage All urban'!$A$10:$L$50,11)="",VLOOKUP($A12,'Anchorage All urban'!$A$10:$L$50,2),VLOOKUP($A12,'Anchorage All urban'!$A$10:$L$50,11))</f>
        <v>65.6</v>
      </c>
      <c r="O12" s="1">
        <f>IF(VLOOKUP($A12,'Anchorage All urban'!$A$10:$L$50,12)="",VLOOKUP($A12,'Anchorage All urban'!$A$10:$L$50,2),VLOOKUP($A12,'Anchorage All urban'!$A$10:$L$50,12))</f>
        <v>65.6</v>
      </c>
      <c r="P12" s="1">
        <f>'Anchorage All urban'!B17</f>
        <v>65.6</v>
      </c>
    </row>
    <row r="13" spans="1:16" ht="12.75">
      <c r="A13" s="2">
        <v>1978</v>
      </c>
      <c r="B13" s="1">
        <f>IF(VLOOKUP($A13,'Anchorage All urban'!$A$10:$L$50,11)="",VLOOKUP($A13,'Anchorage All urban'!$A$10:$L$50,2),VLOOKUP($A13,'Anchorage All urban'!$A$10:$L$50,11))</f>
        <v>70.2</v>
      </c>
      <c r="C13" s="1">
        <f>IF(VLOOKUP($A13,'Anchorage All urban'!$A$10:$L$50,11)="",VLOOKUP($A13,'Anchorage All urban'!$A$10:$L$50,2),VLOOKUP($A13,'Anchorage All urban'!$A$10:$L$50,11))</f>
        <v>70.2</v>
      </c>
      <c r="D13" s="1">
        <f>IF(VLOOKUP($A13,'Anchorage All urban'!$A$10:$L$50,11)="",VLOOKUP($A13,'Anchorage All urban'!$A$10:$L$50,2),VLOOKUP($A13,'Anchorage All urban'!$A$10:$L$50,11))</f>
        <v>70.2</v>
      </c>
      <c r="E13" s="1">
        <f>IF(VLOOKUP($A13,'Anchorage All urban'!$A$10:$L$50,11)="",VLOOKUP($A13,'Anchorage All urban'!$A$10:$L$50,2),VLOOKUP($A13,'Anchorage All urban'!$A$10:$L$50,11))</f>
        <v>70.2</v>
      </c>
      <c r="F13" s="1">
        <f>IF(VLOOKUP($A13,'Anchorage All urban'!$A$10:$L$50,11)="",VLOOKUP($A13,'Anchorage All urban'!$A$10:$L$50,2),VLOOKUP($A13,'Anchorage All urban'!$A$10:$L$50,11))</f>
        <v>70.2</v>
      </c>
      <c r="G13" s="1">
        <f>IF(VLOOKUP($A13,'Anchorage All urban'!$A$10:$L$50,11)="",VLOOKUP($A13,'Anchorage All urban'!$A$10:$L$50,2),VLOOKUP($A13,'Anchorage All urban'!$A$10:$L$50,11))</f>
        <v>70.2</v>
      </c>
      <c r="H13" s="1">
        <f>IF(VLOOKUP($A13,'Anchorage All urban'!$A$10:$L$50,12)="",VLOOKUP($A13,'Anchorage All urban'!$A$10:$L$50,2),VLOOKUP($A13,'Anchorage All urban'!$A$10:$L$50,12))</f>
        <v>70.2</v>
      </c>
      <c r="I13" s="1">
        <f>IF(VLOOKUP($A13,'Anchorage All urban'!$A$10:$L$50,12)="",VLOOKUP($A13,'Anchorage All urban'!$A$10:$L$50,2),VLOOKUP($A13,'Anchorage All urban'!$A$10:$L$50,12))</f>
        <v>70.2</v>
      </c>
      <c r="J13" s="1">
        <f>IF(VLOOKUP($A13,'Anchorage All urban'!$A$10:$L$50,12)="",VLOOKUP($A13,'Anchorage All urban'!$A$10:$L$50,2),VLOOKUP($A13,'Anchorage All urban'!$A$10:$L$50,12))</f>
        <v>70.2</v>
      </c>
      <c r="K13" s="1">
        <f>IF(VLOOKUP($A13,'Anchorage All urban'!$A$10:$L$50,12)="",VLOOKUP($A13,'Anchorage All urban'!$A$10:$L$50,2),VLOOKUP($A13,'Anchorage All urban'!$A$10:$L$50,12))</f>
        <v>70.2</v>
      </c>
      <c r="L13" s="1">
        <f>IF(VLOOKUP($A13,'Anchorage All urban'!$A$10:$L$50,12)="",VLOOKUP($A13,'Anchorage All urban'!$A$10:$L$50,2),VLOOKUP($A13,'Anchorage All urban'!$A$10:$L$50,12))</f>
        <v>70.2</v>
      </c>
      <c r="M13" s="1">
        <f>IF(VLOOKUP($A13,'Anchorage All urban'!$A$10:$L$50,12)="",VLOOKUP($A13,'Anchorage All urban'!$A$10:$L$50,2),VLOOKUP($A13,'Anchorage All urban'!$A$10:$L$50,12))</f>
        <v>70.2</v>
      </c>
      <c r="N13" s="1">
        <f>IF(VLOOKUP($A13,'Anchorage All urban'!$A$10:$L$50,11)="",VLOOKUP($A13,'Anchorage All urban'!$A$10:$L$50,2),VLOOKUP($A13,'Anchorage All urban'!$A$10:$L$50,11))</f>
        <v>70.2</v>
      </c>
      <c r="O13" s="1">
        <f>IF(VLOOKUP($A13,'Anchorage All urban'!$A$10:$L$50,12)="",VLOOKUP($A13,'Anchorage All urban'!$A$10:$L$50,2),VLOOKUP($A13,'Anchorage All urban'!$A$10:$L$50,12))</f>
        <v>70.2</v>
      </c>
      <c r="P13" s="1">
        <f>'Anchorage All urban'!B18</f>
        <v>70.2</v>
      </c>
    </row>
    <row r="14" spans="1:16" ht="12.75">
      <c r="A14" s="2">
        <v>1979</v>
      </c>
      <c r="B14" s="1">
        <f>IF(VLOOKUP($A14,'Anchorage All urban'!$A$10:$L$50,11)="",VLOOKUP($A14,'Anchorage All urban'!$A$10:$L$50,2),VLOOKUP($A14,'Anchorage All urban'!$A$10:$L$50,11))</f>
        <v>77.6</v>
      </c>
      <c r="C14" s="1">
        <f>IF(VLOOKUP($A14,'Anchorage All urban'!$A$10:$L$50,11)="",VLOOKUP($A14,'Anchorage All urban'!$A$10:$L$50,2),VLOOKUP($A14,'Anchorage All urban'!$A$10:$L$50,11))</f>
        <v>77.6</v>
      </c>
      <c r="D14" s="1">
        <f>IF(VLOOKUP($A14,'Anchorage All urban'!$A$10:$L$50,11)="",VLOOKUP($A14,'Anchorage All urban'!$A$10:$L$50,2),VLOOKUP($A14,'Anchorage All urban'!$A$10:$L$50,11))</f>
        <v>77.6</v>
      </c>
      <c r="E14" s="1">
        <f>IF(VLOOKUP($A14,'Anchorage All urban'!$A$10:$L$50,11)="",VLOOKUP($A14,'Anchorage All urban'!$A$10:$L$50,2),VLOOKUP($A14,'Anchorage All urban'!$A$10:$L$50,11))</f>
        <v>77.6</v>
      </c>
      <c r="F14" s="1">
        <f>IF(VLOOKUP($A14,'Anchorage All urban'!$A$10:$L$50,11)="",VLOOKUP($A14,'Anchorage All urban'!$A$10:$L$50,2),VLOOKUP($A14,'Anchorage All urban'!$A$10:$L$50,11))</f>
        <v>77.6</v>
      </c>
      <c r="G14" s="1">
        <f>IF(VLOOKUP($A14,'Anchorage All urban'!$A$10:$L$50,11)="",VLOOKUP($A14,'Anchorage All urban'!$A$10:$L$50,2),VLOOKUP($A14,'Anchorage All urban'!$A$10:$L$50,11))</f>
        <v>77.6</v>
      </c>
      <c r="H14" s="1">
        <f>IF(VLOOKUP($A14,'Anchorage All urban'!$A$10:$L$50,12)="",VLOOKUP($A14,'Anchorage All urban'!$A$10:$L$50,2),VLOOKUP($A14,'Anchorage All urban'!$A$10:$L$50,12))</f>
        <v>77.6</v>
      </c>
      <c r="I14" s="1">
        <f>IF(VLOOKUP($A14,'Anchorage All urban'!$A$10:$L$50,12)="",VLOOKUP($A14,'Anchorage All urban'!$A$10:$L$50,2),VLOOKUP($A14,'Anchorage All urban'!$A$10:$L$50,12))</f>
        <v>77.6</v>
      </c>
      <c r="J14" s="1">
        <f>IF(VLOOKUP($A14,'Anchorage All urban'!$A$10:$L$50,12)="",VLOOKUP($A14,'Anchorage All urban'!$A$10:$L$50,2),VLOOKUP($A14,'Anchorage All urban'!$A$10:$L$50,12))</f>
        <v>77.6</v>
      </c>
      <c r="K14" s="1">
        <f>IF(VLOOKUP($A14,'Anchorage All urban'!$A$10:$L$50,12)="",VLOOKUP($A14,'Anchorage All urban'!$A$10:$L$50,2),VLOOKUP($A14,'Anchorage All urban'!$A$10:$L$50,12))</f>
        <v>77.6</v>
      </c>
      <c r="L14" s="1">
        <f>IF(VLOOKUP($A14,'Anchorage All urban'!$A$10:$L$50,12)="",VLOOKUP($A14,'Anchorage All urban'!$A$10:$L$50,2),VLOOKUP($A14,'Anchorage All urban'!$A$10:$L$50,12))</f>
        <v>77.6</v>
      </c>
      <c r="M14" s="1">
        <f>IF(VLOOKUP($A14,'Anchorage All urban'!$A$10:$L$50,12)="",VLOOKUP($A14,'Anchorage All urban'!$A$10:$L$50,2),VLOOKUP($A14,'Anchorage All urban'!$A$10:$L$50,12))</f>
        <v>77.6</v>
      </c>
      <c r="N14" s="1">
        <f>IF(VLOOKUP($A14,'Anchorage All urban'!$A$10:$L$50,11)="",VLOOKUP($A14,'Anchorage All urban'!$A$10:$L$50,2),VLOOKUP($A14,'Anchorage All urban'!$A$10:$L$50,11))</f>
        <v>77.6</v>
      </c>
      <c r="O14" s="1">
        <f>IF(VLOOKUP($A14,'Anchorage All urban'!$A$10:$L$50,12)="",VLOOKUP($A14,'Anchorage All urban'!$A$10:$L$50,2),VLOOKUP($A14,'Anchorage All urban'!$A$10:$L$50,12))</f>
        <v>77.6</v>
      </c>
      <c r="P14" s="1">
        <f>'Anchorage All urban'!B19</f>
        <v>77.6</v>
      </c>
    </row>
    <row r="15" spans="1:16" ht="12.75">
      <c r="A15" s="2">
        <v>1980</v>
      </c>
      <c r="B15" s="1">
        <f>IF(VLOOKUP($A15,'Anchorage All urban'!$A$10:$L$50,11)="",VLOOKUP($A15,'Anchorage All urban'!$A$10:$L$50,2),VLOOKUP($A15,'Anchorage All urban'!$A$10:$L$50,11))</f>
        <v>85.5</v>
      </c>
      <c r="C15" s="1">
        <f>IF(VLOOKUP($A15,'Anchorage All urban'!$A$10:$L$50,11)="",VLOOKUP($A15,'Anchorage All urban'!$A$10:$L$50,2),VLOOKUP($A15,'Anchorage All urban'!$A$10:$L$50,11))</f>
        <v>85.5</v>
      </c>
      <c r="D15" s="1">
        <f>IF(VLOOKUP($A15,'Anchorage All urban'!$A$10:$L$50,11)="",VLOOKUP($A15,'Anchorage All urban'!$A$10:$L$50,2),VLOOKUP($A15,'Anchorage All urban'!$A$10:$L$50,11))</f>
        <v>85.5</v>
      </c>
      <c r="E15" s="1">
        <f>IF(VLOOKUP($A15,'Anchorage All urban'!$A$10:$L$50,11)="",VLOOKUP($A15,'Anchorage All urban'!$A$10:$L$50,2),VLOOKUP($A15,'Anchorage All urban'!$A$10:$L$50,11))</f>
        <v>85.5</v>
      </c>
      <c r="F15" s="1">
        <f>IF(VLOOKUP($A15,'Anchorage All urban'!$A$10:$L$50,11)="",VLOOKUP($A15,'Anchorage All urban'!$A$10:$L$50,2),VLOOKUP($A15,'Anchorage All urban'!$A$10:$L$50,11))</f>
        <v>85.5</v>
      </c>
      <c r="G15" s="1">
        <f>IF(VLOOKUP($A15,'Anchorage All urban'!$A$10:$L$50,11)="",VLOOKUP($A15,'Anchorage All urban'!$A$10:$L$50,2),VLOOKUP($A15,'Anchorage All urban'!$A$10:$L$50,11))</f>
        <v>85.5</v>
      </c>
      <c r="H15" s="1">
        <f>IF(VLOOKUP($A15,'Anchorage All urban'!$A$10:$L$50,12)="",VLOOKUP($A15,'Anchorage All urban'!$A$10:$L$50,2),VLOOKUP($A15,'Anchorage All urban'!$A$10:$L$50,12))</f>
        <v>85.5</v>
      </c>
      <c r="I15" s="1">
        <f>IF(VLOOKUP($A15,'Anchorage All urban'!$A$10:$L$50,12)="",VLOOKUP($A15,'Anchorage All urban'!$A$10:$L$50,2),VLOOKUP($A15,'Anchorage All urban'!$A$10:$L$50,12))</f>
        <v>85.5</v>
      </c>
      <c r="J15" s="1">
        <f>IF(VLOOKUP($A15,'Anchorage All urban'!$A$10:$L$50,12)="",VLOOKUP($A15,'Anchorage All urban'!$A$10:$L$50,2),VLOOKUP($A15,'Anchorage All urban'!$A$10:$L$50,12))</f>
        <v>85.5</v>
      </c>
      <c r="K15" s="1">
        <f>IF(VLOOKUP($A15,'Anchorage All urban'!$A$10:$L$50,12)="",VLOOKUP($A15,'Anchorage All urban'!$A$10:$L$50,2),VLOOKUP($A15,'Anchorage All urban'!$A$10:$L$50,12))</f>
        <v>85.5</v>
      </c>
      <c r="L15" s="1">
        <f>IF(VLOOKUP($A15,'Anchorage All urban'!$A$10:$L$50,12)="",VLOOKUP($A15,'Anchorage All urban'!$A$10:$L$50,2),VLOOKUP($A15,'Anchorage All urban'!$A$10:$L$50,12))</f>
        <v>85.5</v>
      </c>
      <c r="M15" s="1">
        <f>IF(VLOOKUP($A15,'Anchorage All urban'!$A$10:$L$50,12)="",VLOOKUP($A15,'Anchorage All urban'!$A$10:$L$50,2),VLOOKUP($A15,'Anchorage All urban'!$A$10:$L$50,12))</f>
        <v>85.5</v>
      </c>
      <c r="N15" s="1">
        <f>IF(VLOOKUP($A15,'Anchorage All urban'!$A$10:$L$50,11)="",VLOOKUP($A15,'Anchorage All urban'!$A$10:$L$50,2),VLOOKUP($A15,'Anchorage All urban'!$A$10:$L$50,11))</f>
        <v>85.5</v>
      </c>
      <c r="O15" s="1">
        <f>IF(VLOOKUP($A15,'Anchorage All urban'!$A$10:$L$50,12)="",VLOOKUP($A15,'Anchorage All urban'!$A$10:$L$50,2),VLOOKUP($A15,'Anchorage All urban'!$A$10:$L$50,12))</f>
        <v>85.5</v>
      </c>
      <c r="P15" s="1">
        <f>'Anchorage All urban'!B20</f>
        <v>85.5</v>
      </c>
    </row>
    <row r="16" spans="1:16" ht="12.75">
      <c r="A16" s="2">
        <v>1981</v>
      </c>
      <c r="B16" s="1">
        <f>IF(VLOOKUP($A16,'Anchorage All urban'!$A$10:$L$50,11)="",VLOOKUP($A16,'Anchorage All urban'!$A$10:$L$50,2),VLOOKUP($A16,'Anchorage All urban'!$A$10:$L$50,11))</f>
        <v>92.4</v>
      </c>
      <c r="C16" s="1">
        <f>IF(VLOOKUP($A16,'Anchorage All urban'!$A$10:$L$50,11)="",VLOOKUP($A16,'Anchorage All urban'!$A$10:$L$50,2),VLOOKUP($A16,'Anchorage All urban'!$A$10:$L$50,11))</f>
        <v>92.4</v>
      </c>
      <c r="D16" s="1">
        <f>IF(VLOOKUP($A16,'Anchorage All urban'!$A$10:$L$50,11)="",VLOOKUP($A16,'Anchorage All urban'!$A$10:$L$50,2),VLOOKUP($A16,'Anchorage All urban'!$A$10:$L$50,11))</f>
        <v>92.4</v>
      </c>
      <c r="E16" s="1">
        <f>IF(VLOOKUP($A16,'Anchorage All urban'!$A$10:$L$50,11)="",VLOOKUP($A16,'Anchorage All urban'!$A$10:$L$50,2),VLOOKUP($A16,'Anchorage All urban'!$A$10:$L$50,11))</f>
        <v>92.4</v>
      </c>
      <c r="F16" s="1">
        <f>IF(VLOOKUP($A16,'Anchorage All urban'!$A$10:$L$50,11)="",VLOOKUP($A16,'Anchorage All urban'!$A$10:$L$50,2),VLOOKUP($A16,'Anchorage All urban'!$A$10:$L$50,11))</f>
        <v>92.4</v>
      </c>
      <c r="G16" s="1">
        <f>IF(VLOOKUP($A16,'Anchorage All urban'!$A$10:$L$50,11)="",VLOOKUP($A16,'Anchorage All urban'!$A$10:$L$50,2),VLOOKUP($A16,'Anchorage All urban'!$A$10:$L$50,11))</f>
        <v>92.4</v>
      </c>
      <c r="H16" s="1">
        <f>IF(VLOOKUP($A16,'Anchorage All urban'!$A$10:$L$50,12)="",VLOOKUP($A16,'Anchorage All urban'!$A$10:$L$50,2),VLOOKUP($A16,'Anchorage All urban'!$A$10:$L$50,12))</f>
        <v>92.4</v>
      </c>
      <c r="I16" s="1">
        <f>IF(VLOOKUP($A16,'Anchorage All urban'!$A$10:$L$50,12)="",VLOOKUP($A16,'Anchorage All urban'!$A$10:$L$50,2),VLOOKUP($A16,'Anchorage All urban'!$A$10:$L$50,12))</f>
        <v>92.4</v>
      </c>
      <c r="J16" s="1">
        <f>IF(VLOOKUP($A16,'Anchorage All urban'!$A$10:$L$50,12)="",VLOOKUP($A16,'Anchorage All urban'!$A$10:$L$50,2),VLOOKUP($A16,'Anchorage All urban'!$A$10:$L$50,12))</f>
        <v>92.4</v>
      </c>
      <c r="K16" s="1">
        <f>IF(VLOOKUP($A16,'Anchorage All urban'!$A$10:$L$50,12)="",VLOOKUP($A16,'Anchorage All urban'!$A$10:$L$50,2),VLOOKUP($A16,'Anchorage All urban'!$A$10:$L$50,12))</f>
        <v>92.4</v>
      </c>
      <c r="L16" s="1">
        <f>IF(VLOOKUP($A16,'Anchorage All urban'!$A$10:$L$50,12)="",VLOOKUP($A16,'Anchorage All urban'!$A$10:$L$50,2),VLOOKUP($A16,'Anchorage All urban'!$A$10:$L$50,12))</f>
        <v>92.4</v>
      </c>
      <c r="M16" s="1">
        <f>IF(VLOOKUP($A16,'Anchorage All urban'!$A$10:$L$50,12)="",VLOOKUP($A16,'Anchorage All urban'!$A$10:$L$50,2),VLOOKUP($A16,'Anchorage All urban'!$A$10:$L$50,12))</f>
        <v>92.4</v>
      </c>
      <c r="N16" s="1">
        <f>IF(VLOOKUP($A16,'Anchorage All urban'!$A$10:$L$50,11)="",VLOOKUP($A16,'Anchorage All urban'!$A$10:$L$50,2),VLOOKUP($A16,'Anchorage All urban'!$A$10:$L$50,11))</f>
        <v>92.4</v>
      </c>
      <c r="O16" s="1">
        <f>IF(VLOOKUP($A16,'Anchorage All urban'!$A$10:$L$50,12)="",VLOOKUP($A16,'Anchorage All urban'!$A$10:$L$50,2),VLOOKUP($A16,'Anchorage All urban'!$A$10:$L$50,12))</f>
        <v>92.4</v>
      </c>
      <c r="P16" s="1">
        <f>'Anchorage All urban'!B21</f>
        <v>92.4</v>
      </c>
    </row>
    <row r="17" spans="1:16" ht="12.75">
      <c r="A17" s="2">
        <v>1982</v>
      </c>
      <c r="B17" s="1">
        <f>IF(VLOOKUP($A17,'Anchorage All urban'!$A$10:$L$50,11)="",VLOOKUP($A17,'Anchorage All urban'!$A$10:$L$50,2),VLOOKUP($A17,'Anchorage All urban'!$A$10:$L$50,11))</f>
        <v>97.4</v>
      </c>
      <c r="C17" s="1">
        <f>IF(VLOOKUP($A17,'Anchorage All urban'!$A$10:$L$50,11)="",VLOOKUP($A17,'Anchorage All urban'!$A$10:$L$50,2),VLOOKUP($A17,'Anchorage All urban'!$A$10:$L$50,11))</f>
        <v>97.4</v>
      </c>
      <c r="D17" s="1">
        <f>IF(VLOOKUP($A17,'Anchorage All urban'!$A$10:$L$50,11)="",VLOOKUP($A17,'Anchorage All urban'!$A$10:$L$50,2),VLOOKUP($A17,'Anchorage All urban'!$A$10:$L$50,11))</f>
        <v>97.4</v>
      </c>
      <c r="E17" s="1">
        <f>IF(VLOOKUP($A17,'Anchorage All urban'!$A$10:$L$50,11)="",VLOOKUP($A17,'Anchorage All urban'!$A$10:$L$50,2),VLOOKUP($A17,'Anchorage All urban'!$A$10:$L$50,11))</f>
        <v>97.4</v>
      </c>
      <c r="F17" s="1">
        <f>IF(VLOOKUP($A17,'Anchorage All urban'!$A$10:$L$50,11)="",VLOOKUP($A17,'Anchorage All urban'!$A$10:$L$50,2),VLOOKUP($A17,'Anchorage All urban'!$A$10:$L$50,11))</f>
        <v>97.4</v>
      </c>
      <c r="G17" s="1">
        <f>IF(VLOOKUP($A17,'Anchorage All urban'!$A$10:$L$50,11)="",VLOOKUP($A17,'Anchorage All urban'!$A$10:$L$50,2),VLOOKUP($A17,'Anchorage All urban'!$A$10:$L$50,11))</f>
        <v>97.4</v>
      </c>
      <c r="H17" s="1">
        <f>IF(VLOOKUP($A17,'Anchorage All urban'!$A$10:$L$50,12)="",VLOOKUP($A17,'Anchorage All urban'!$A$10:$L$50,2),VLOOKUP($A17,'Anchorage All urban'!$A$10:$L$50,12))</f>
        <v>97.4</v>
      </c>
      <c r="I17" s="1">
        <f>IF(VLOOKUP($A17,'Anchorage All urban'!$A$10:$L$50,12)="",VLOOKUP($A17,'Anchorage All urban'!$A$10:$L$50,2),VLOOKUP($A17,'Anchorage All urban'!$A$10:$L$50,12))</f>
        <v>97.4</v>
      </c>
      <c r="J17" s="1">
        <f>IF(VLOOKUP($A17,'Anchorage All urban'!$A$10:$L$50,12)="",VLOOKUP($A17,'Anchorage All urban'!$A$10:$L$50,2),VLOOKUP($A17,'Anchorage All urban'!$A$10:$L$50,12))</f>
        <v>97.4</v>
      </c>
      <c r="K17" s="1">
        <f>IF(VLOOKUP($A17,'Anchorage All urban'!$A$10:$L$50,12)="",VLOOKUP($A17,'Anchorage All urban'!$A$10:$L$50,2),VLOOKUP($A17,'Anchorage All urban'!$A$10:$L$50,12))</f>
        <v>97.4</v>
      </c>
      <c r="L17" s="1">
        <f>IF(VLOOKUP($A17,'Anchorage All urban'!$A$10:$L$50,12)="",VLOOKUP($A17,'Anchorage All urban'!$A$10:$L$50,2),VLOOKUP($A17,'Anchorage All urban'!$A$10:$L$50,12))</f>
        <v>97.4</v>
      </c>
      <c r="M17" s="1">
        <f>IF(VLOOKUP($A17,'Anchorage All urban'!$A$10:$L$50,12)="",VLOOKUP($A17,'Anchorage All urban'!$A$10:$L$50,2),VLOOKUP($A17,'Anchorage All urban'!$A$10:$L$50,12))</f>
        <v>97.4</v>
      </c>
      <c r="N17" s="1">
        <f>IF(VLOOKUP($A17,'Anchorage All urban'!$A$10:$L$50,11)="",VLOOKUP($A17,'Anchorage All urban'!$A$10:$L$50,2),VLOOKUP($A17,'Anchorage All urban'!$A$10:$L$50,11))</f>
        <v>97.4</v>
      </c>
      <c r="O17" s="1">
        <f>IF(VLOOKUP($A17,'Anchorage All urban'!$A$10:$L$50,12)="",VLOOKUP($A17,'Anchorage All urban'!$A$10:$L$50,2),VLOOKUP($A17,'Anchorage All urban'!$A$10:$L$50,12))</f>
        <v>97.4</v>
      </c>
      <c r="P17" s="1">
        <f>'Anchorage All urban'!B22</f>
        <v>97.4</v>
      </c>
    </row>
    <row r="18" spans="1:16" ht="12.75">
      <c r="A18" s="2">
        <v>1983</v>
      </c>
      <c r="B18" s="1">
        <f>IF(VLOOKUP($A18,'Anchorage All urban'!$A$10:$L$50,11)="",VLOOKUP($A18,'Anchorage All urban'!$A$10:$L$50,2),VLOOKUP($A18,'Anchorage All urban'!$A$10:$L$50,11))</f>
        <v>99.2</v>
      </c>
      <c r="C18" s="1">
        <f>IF(VLOOKUP($A18,'Anchorage All urban'!$A$10:$L$50,11)="",VLOOKUP($A18,'Anchorage All urban'!$A$10:$L$50,2),VLOOKUP($A18,'Anchorage All urban'!$A$10:$L$50,11))</f>
        <v>99.2</v>
      </c>
      <c r="D18" s="1">
        <f>IF(VLOOKUP($A18,'Anchorage All urban'!$A$10:$L$50,11)="",VLOOKUP($A18,'Anchorage All urban'!$A$10:$L$50,2),VLOOKUP($A18,'Anchorage All urban'!$A$10:$L$50,11))</f>
        <v>99.2</v>
      </c>
      <c r="E18" s="1">
        <f>IF(VLOOKUP($A18,'Anchorage All urban'!$A$10:$L$50,11)="",VLOOKUP($A18,'Anchorage All urban'!$A$10:$L$50,2),VLOOKUP($A18,'Anchorage All urban'!$A$10:$L$50,11))</f>
        <v>99.2</v>
      </c>
      <c r="F18" s="1">
        <f>IF(VLOOKUP($A18,'Anchorage All urban'!$A$10:$L$50,11)="",VLOOKUP($A18,'Anchorage All urban'!$A$10:$L$50,2),VLOOKUP($A18,'Anchorage All urban'!$A$10:$L$50,11))</f>
        <v>99.2</v>
      </c>
      <c r="G18" s="1">
        <f>IF(VLOOKUP($A18,'Anchorage All urban'!$A$10:$L$50,11)="",VLOOKUP($A18,'Anchorage All urban'!$A$10:$L$50,2),VLOOKUP($A18,'Anchorage All urban'!$A$10:$L$50,11))</f>
        <v>99.2</v>
      </c>
      <c r="H18" s="1">
        <f>IF(VLOOKUP($A18,'Anchorage All urban'!$A$10:$L$50,12)="",VLOOKUP($A18,'Anchorage All urban'!$A$10:$L$50,2),VLOOKUP($A18,'Anchorage All urban'!$A$10:$L$50,12))</f>
        <v>99.2</v>
      </c>
      <c r="I18" s="1">
        <f>IF(VLOOKUP($A18,'Anchorage All urban'!$A$10:$L$50,12)="",VLOOKUP($A18,'Anchorage All urban'!$A$10:$L$50,2),VLOOKUP($A18,'Anchorage All urban'!$A$10:$L$50,12))</f>
        <v>99.2</v>
      </c>
      <c r="J18" s="1">
        <f>IF(VLOOKUP($A18,'Anchorage All urban'!$A$10:$L$50,12)="",VLOOKUP($A18,'Anchorage All urban'!$A$10:$L$50,2),VLOOKUP($A18,'Anchorage All urban'!$A$10:$L$50,12))</f>
        <v>99.2</v>
      </c>
      <c r="K18" s="1">
        <f>IF(VLOOKUP($A18,'Anchorage All urban'!$A$10:$L$50,12)="",VLOOKUP($A18,'Anchorage All urban'!$A$10:$L$50,2),VLOOKUP($A18,'Anchorage All urban'!$A$10:$L$50,12))</f>
        <v>99.2</v>
      </c>
      <c r="L18" s="1">
        <f>IF(VLOOKUP($A18,'Anchorage All urban'!$A$10:$L$50,12)="",VLOOKUP($A18,'Anchorage All urban'!$A$10:$L$50,2),VLOOKUP($A18,'Anchorage All urban'!$A$10:$L$50,12))</f>
        <v>99.2</v>
      </c>
      <c r="M18" s="1">
        <f>IF(VLOOKUP($A18,'Anchorage All urban'!$A$10:$L$50,12)="",VLOOKUP($A18,'Anchorage All urban'!$A$10:$L$50,2),VLOOKUP($A18,'Anchorage All urban'!$A$10:$L$50,12))</f>
        <v>99.2</v>
      </c>
      <c r="N18" s="1">
        <f>IF(VLOOKUP($A18,'Anchorage All urban'!$A$10:$L$50,11)="",VLOOKUP($A18,'Anchorage All urban'!$A$10:$L$50,2),VLOOKUP($A18,'Anchorage All urban'!$A$10:$L$50,11))</f>
        <v>99.2</v>
      </c>
      <c r="O18" s="1">
        <f>IF(VLOOKUP($A18,'Anchorage All urban'!$A$10:$L$50,12)="",VLOOKUP($A18,'Anchorage All urban'!$A$10:$L$50,2),VLOOKUP($A18,'Anchorage All urban'!$A$10:$L$50,12))</f>
        <v>99.2</v>
      </c>
      <c r="P18" s="1">
        <f>'Anchorage All urban'!B23</f>
        <v>99.2</v>
      </c>
    </row>
    <row r="19" spans="1:16" ht="12.75">
      <c r="A19" s="2">
        <v>1984</v>
      </c>
      <c r="B19" s="1">
        <f>IF(VLOOKUP($A19,'Anchorage All urban'!$A$10:$L$50,11)="",VLOOKUP($A19,'Anchorage All urban'!$A$10:$L$50,2),VLOOKUP($A19,'Anchorage All urban'!$A$10:$L$50,11))</f>
        <v>102.7</v>
      </c>
      <c r="C19" s="1">
        <f>IF(VLOOKUP($A19,'Anchorage All urban'!$A$10:$L$50,11)="",VLOOKUP($A19,'Anchorage All urban'!$A$10:$L$50,2),VLOOKUP($A19,'Anchorage All urban'!$A$10:$L$50,11))</f>
        <v>102.7</v>
      </c>
      <c r="D19" s="1">
        <f>IF(VLOOKUP($A19,'Anchorage All urban'!$A$10:$L$50,11)="",VLOOKUP($A19,'Anchorage All urban'!$A$10:$L$50,2),VLOOKUP($A19,'Anchorage All urban'!$A$10:$L$50,11))</f>
        <v>102.7</v>
      </c>
      <c r="E19" s="1">
        <f>IF(VLOOKUP($A19,'Anchorage All urban'!$A$10:$L$50,11)="",VLOOKUP($A19,'Anchorage All urban'!$A$10:$L$50,2),VLOOKUP($A19,'Anchorage All urban'!$A$10:$L$50,11))</f>
        <v>102.7</v>
      </c>
      <c r="F19" s="1">
        <f>IF(VLOOKUP($A19,'Anchorage All urban'!$A$10:$L$50,11)="",VLOOKUP($A19,'Anchorage All urban'!$A$10:$L$50,2),VLOOKUP($A19,'Anchorage All urban'!$A$10:$L$50,11))</f>
        <v>102.7</v>
      </c>
      <c r="G19" s="1">
        <f>IF(VLOOKUP($A19,'Anchorage All urban'!$A$10:$L$50,11)="",VLOOKUP($A19,'Anchorage All urban'!$A$10:$L$50,2),VLOOKUP($A19,'Anchorage All urban'!$A$10:$L$50,11))</f>
        <v>102.7</v>
      </c>
      <c r="H19" s="1">
        <f>IF(VLOOKUP($A19,'Anchorage All urban'!$A$10:$L$50,12)="",VLOOKUP($A19,'Anchorage All urban'!$A$10:$L$50,2),VLOOKUP($A19,'Anchorage All urban'!$A$10:$L$50,12))</f>
        <v>103.9</v>
      </c>
      <c r="I19" s="1">
        <f>IF(VLOOKUP($A19,'Anchorage All urban'!$A$10:$L$50,12)="",VLOOKUP($A19,'Anchorage All urban'!$A$10:$L$50,2),VLOOKUP($A19,'Anchorage All urban'!$A$10:$L$50,12))</f>
        <v>103.9</v>
      </c>
      <c r="J19" s="1">
        <f>IF(VLOOKUP($A19,'Anchorage All urban'!$A$10:$L$50,12)="",VLOOKUP($A19,'Anchorage All urban'!$A$10:$L$50,2),VLOOKUP($A19,'Anchorage All urban'!$A$10:$L$50,12))</f>
        <v>103.9</v>
      </c>
      <c r="K19" s="1">
        <f>IF(VLOOKUP($A19,'Anchorage All urban'!$A$10:$L$50,12)="",VLOOKUP($A19,'Anchorage All urban'!$A$10:$L$50,2),VLOOKUP($A19,'Anchorage All urban'!$A$10:$L$50,12))</f>
        <v>103.9</v>
      </c>
      <c r="L19" s="1">
        <f>IF(VLOOKUP($A19,'Anchorage All urban'!$A$10:$L$50,12)="",VLOOKUP($A19,'Anchorage All urban'!$A$10:$L$50,2),VLOOKUP($A19,'Anchorage All urban'!$A$10:$L$50,12))</f>
        <v>103.9</v>
      </c>
      <c r="M19" s="1">
        <f>IF(VLOOKUP($A19,'Anchorage All urban'!$A$10:$L$50,12)="",VLOOKUP($A19,'Anchorage All urban'!$A$10:$L$50,2),VLOOKUP($A19,'Anchorage All urban'!$A$10:$L$50,12))</f>
        <v>103.9</v>
      </c>
      <c r="N19" s="1">
        <f>IF(VLOOKUP($A19,'Anchorage All urban'!$A$10:$L$50,11)="",VLOOKUP($A19,'Anchorage All urban'!$A$10:$L$50,2),VLOOKUP($A19,'Anchorage All urban'!$A$10:$L$50,11))</f>
        <v>102.7</v>
      </c>
      <c r="O19" s="1">
        <f>IF(VLOOKUP($A19,'Anchorage All urban'!$A$10:$L$50,12)="",VLOOKUP($A19,'Anchorage All urban'!$A$10:$L$50,2),VLOOKUP($A19,'Anchorage All urban'!$A$10:$L$50,12))</f>
        <v>103.9</v>
      </c>
      <c r="P19" s="1">
        <f>'Anchorage All urban'!B24</f>
        <v>103.3</v>
      </c>
    </row>
    <row r="20" spans="1:16" ht="12.75">
      <c r="A20" s="2">
        <v>1985</v>
      </c>
      <c r="B20" s="1">
        <f>IF(VLOOKUP($A20,'Anchorage All urban'!$A$10:$L$50,11)="",VLOOKUP($A20,'Anchorage All urban'!$A$10:$L$50,2),VLOOKUP($A20,'Anchorage All urban'!$A$10:$L$50,11))</f>
        <v>104.7</v>
      </c>
      <c r="C20" s="1">
        <f>IF(VLOOKUP($A20,'Anchorage All urban'!$A$10:$L$50,11)="",VLOOKUP($A20,'Anchorage All urban'!$A$10:$L$50,2),VLOOKUP($A20,'Anchorage All urban'!$A$10:$L$50,11))</f>
        <v>104.7</v>
      </c>
      <c r="D20" s="1">
        <f>IF(VLOOKUP($A20,'Anchorage All urban'!$A$10:$L$50,11)="",VLOOKUP($A20,'Anchorage All urban'!$A$10:$L$50,2),VLOOKUP($A20,'Anchorage All urban'!$A$10:$L$50,11))</f>
        <v>104.7</v>
      </c>
      <c r="E20" s="1">
        <f>IF(VLOOKUP($A20,'Anchorage All urban'!$A$10:$L$50,11)="",VLOOKUP($A20,'Anchorage All urban'!$A$10:$L$50,2),VLOOKUP($A20,'Anchorage All urban'!$A$10:$L$50,11))</f>
        <v>104.7</v>
      </c>
      <c r="F20" s="1">
        <f>IF(VLOOKUP($A20,'Anchorage All urban'!$A$10:$L$50,11)="",VLOOKUP($A20,'Anchorage All urban'!$A$10:$L$50,2),VLOOKUP($A20,'Anchorage All urban'!$A$10:$L$50,11))</f>
        <v>104.7</v>
      </c>
      <c r="G20" s="1">
        <f>IF(VLOOKUP($A20,'Anchorage All urban'!$A$10:$L$50,11)="",VLOOKUP($A20,'Anchorage All urban'!$A$10:$L$50,2),VLOOKUP($A20,'Anchorage All urban'!$A$10:$L$50,11))</f>
        <v>104.7</v>
      </c>
      <c r="H20" s="1">
        <f>IF(VLOOKUP($A20,'Anchorage All urban'!$A$10:$L$50,12)="",VLOOKUP($A20,'Anchorage All urban'!$A$10:$L$50,2),VLOOKUP($A20,'Anchorage All urban'!$A$10:$L$50,12))</f>
        <v>106.9</v>
      </c>
      <c r="I20" s="1">
        <f>IF(VLOOKUP($A20,'Anchorage All urban'!$A$10:$L$50,12)="",VLOOKUP($A20,'Anchorage All urban'!$A$10:$L$50,2),VLOOKUP($A20,'Anchorage All urban'!$A$10:$L$50,12))</f>
        <v>106.9</v>
      </c>
      <c r="J20" s="1">
        <f>IF(VLOOKUP($A20,'Anchorage All urban'!$A$10:$L$50,12)="",VLOOKUP($A20,'Anchorage All urban'!$A$10:$L$50,2),VLOOKUP($A20,'Anchorage All urban'!$A$10:$L$50,12))</f>
        <v>106.9</v>
      </c>
      <c r="K20" s="1">
        <f>IF(VLOOKUP($A20,'Anchorage All urban'!$A$10:$L$50,12)="",VLOOKUP($A20,'Anchorage All urban'!$A$10:$L$50,2),VLOOKUP($A20,'Anchorage All urban'!$A$10:$L$50,12))</f>
        <v>106.9</v>
      </c>
      <c r="L20" s="1">
        <f>IF(VLOOKUP($A20,'Anchorage All urban'!$A$10:$L$50,12)="",VLOOKUP($A20,'Anchorage All urban'!$A$10:$L$50,2),VLOOKUP($A20,'Anchorage All urban'!$A$10:$L$50,12))</f>
        <v>106.9</v>
      </c>
      <c r="M20" s="1">
        <f>IF(VLOOKUP($A20,'Anchorage All urban'!$A$10:$L$50,12)="",VLOOKUP($A20,'Anchorage All urban'!$A$10:$L$50,2),VLOOKUP($A20,'Anchorage All urban'!$A$10:$L$50,12))</f>
        <v>106.9</v>
      </c>
      <c r="N20" s="1">
        <f>IF(VLOOKUP($A20,'Anchorage All urban'!$A$10:$L$50,11)="",VLOOKUP($A20,'Anchorage All urban'!$A$10:$L$50,2),VLOOKUP($A20,'Anchorage All urban'!$A$10:$L$50,11))</f>
        <v>104.7</v>
      </c>
      <c r="O20" s="1">
        <f>IF(VLOOKUP($A20,'Anchorage All urban'!$A$10:$L$50,12)="",VLOOKUP($A20,'Anchorage All urban'!$A$10:$L$50,2),VLOOKUP($A20,'Anchorage All urban'!$A$10:$L$50,12))</f>
        <v>106.9</v>
      </c>
      <c r="P20" s="1">
        <f>'Anchorage All urban'!B25</f>
        <v>105.8</v>
      </c>
    </row>
    <row r="21" spans="1:16" ht="12.75">
      <c r="A21" s="2">
        <v>1986</v>
      </c>
      <c r="B21" s="1">
        <f>IF(VLOOKUP($A21,'Anchorage All urban'!$A$10:$L$50,11)="",VLOOKUP($A21,'Anchorage All urban'!$A$10:$L$50,2),VLOOKUP($A21,'Anchorage All urban'!$A$10:$L$50,11))</f>
        <v>108.3</v>
      </c>
      <c r="C21" s="1">
        <f>IF(VLOOKUP($A21,'Anchorage All urban'!$A$10:$L$50,11)="",VLOOKUP($A21,'Anchorage All urban'!$A$10:$L$50,2),VLOOKUP($A21,'Anchorage All urban'!$A$10:$L$50,11))</f>
        <v>108.3</v>
      </c>
      <c r="D21" s="1">
        <f>IF(VLOOKUP($A21,'Anchorage All urban'!$A$10:$L$50,11)="",VLOOKUP($A21,'Anchorage All urban'!$A$10:$L$50,2),VLOOKUP($A21,'Anchorage All urban'!$A$10:$L$50,11))</f>
        <v>108.3</v>
      </c>
      <c r="E21" s="1">
        <f>IF(VLOOKUP($A21,'Anchorage All urban'!$A$10:$L$50,11)="",VLOOKUP($A21,'Anchorage All urban'!$A$10:$L$50,2),VLOOKUP($A21,'Anchorage All urban'!$A$10:$L$50,11))</f>
        <v>108.3</v>
      </c>
      <c r="F21" s="1">
        <f>IF(VLOOKUP($A21,'Anchorage All urban'!$A$10:$L$50,11)="",VLOOKUP($A21,'Anchorage All urban'!$A$10:$L$50,2),VLOOKUP($A21,'Anchorage All urban'!$A$10:$L$50,11))</f>
        <v>108.3</v>
      </c>
      <c r="G21" s="1">
        <f>IF(VLOOKUP($A21,'Anchorage All urban'!$A$10:$L$50,11)="",VLOOKUP($A21,'Anchorage All urban'!$A$10:$L$50,2),VLOOKUP($A21,'Anchorage All urban'!$A$10:$L$50,11))</f>
        <v>108.3</v>
      </c>
      <c r="H21" s="1">
        <f>IF(VLOOKUP($A21,'Anchorage All urban'!$A$10:$L$50,12)="",VLOOKUP($A21,'Anchorage All urban'!$A$10:$L$50,2),VLOOKUP($A21,'Anchorage All urban'!$A$10:$L$50,12))</f>
        <v>107.4</v>
      </c>
      <c r="I21" s="1">
        <f>IF(VLOOKUP($A21,'Anchorage All urban'!$A$10:$L$50,12)="",VLOOKUP($A21,'Anchorage All urban'!$A$10:$L$50,2),VLOOKUP($A21,'Anchorage All urban'!$A$10:$L$50,12))</f>
        <v>107.4</v>
      </c>
      <c r="J21" s="1">
        <f>IF(VLOOKUP($A21,'Anchorage All urban'!$A$10:$L$50,12)="",VLOOKUP($A21,'Anchorage All urban'!$A$10:$L$50,2),VLOOKUP($A21,'Anchorage All urban'!$A$10:$L$50,12))</f>
        <v>107.4</v>
      </c>
      <c r="K21" s="1">
        <f>IF(VLOOKUP($A21,'Anchorage All urban'!$A$10:$L$50,12)="",VLOOKUP($A21,'Anchorage All urban'!$A$10:$L$50,2),VLOOKUP($A21,'Anchorage All urban'!$A$10:$L$50,12))</f>
        <v>107.4</v>
      </c>
      <c r="L21" s="1">
        <f>IF(VLOOKUP($A21,'Anchorage All urban'!$A$10:$L$50,12)="",VLOOKUP($A21,'Anchorage All urban'!$A$10:$L$50,2),VLOOKUP($A21,'Anchorage All urban'!$A$10:$L$50,12))</f>
        <v>107.4</v>
      </c>
      <c r="M21" s="1">
        <f>IF(VLOOKUP($A21,'Anchorage All urban'!$A$10:$L$50,12)="",VLOOKUP($A21,'Anchorage All urban'!$A$10:$L$50,2),VLOOKUP($A21,'Anchorage All urban'!$A$10:$L$50,12))</f>
        <v>107.4</v>
      </c>
      <c r="N21" s="1">
        <f>IF(VLOOKUP($A21,'Anchorage All urban'!$A$10:$L$50,11)="",VLOOKUP($A21,'Anchorage All urban'!$A$10:$L$50,2),VLOOKUP($A21,'Anchorage All urban'!$A$10:$L$50,11))</f>
        <v>108.3</v>
      </c>
      <c r="O21" s="1">
        <f>IF(VLOOKUP($A21,'Anchorage All urban'!$A$10:$L$50,12)="",VLOOKUP($A21,'Anchorage All urban'!$A$10:$L$50,2),VLOOKUP($A21,'Anchorage All urban'!$A$10:$L$50,12))</f>
        <v>107.4</v>
      </c>
      <c r="P21" s="1">
        <f>'Anchorage All urban'!B26</f>
        <v>107.8</v>
      </c>
    </row>
    <row r="22" spans="1:16" ht="12.75">
      <c r="A22" s="2">
        <v>1987</v>
      </c>
      <c r="B22" s="1">
        <f>IF(VLOOKUP($A22,'Anchorage All urban'!$A$10:$L$50,11)="",VLOOKUP($A22,'Anchorage All urban'!$A$10:$L$50,2),VLOOKUP($A22,'Anchorage All urban'!$A$10:$L$50,11))</f>
        <v>108.3</v>
      </c>
      <c r="C22" s="1">
        <f>IF(VLOOKUP($A22,'Anchorage All urban'!$A$10:$L$50,11)="",VLOOKUP($A22,'Anchorage All urban'!$A$10:$L$50,2),VLOOKUP($A22,'Anchorage All urban'!$A$10:$L$50,11))</f>
        <v>108.3</v>
      </c>
      <c r="D22" s="1">
        <f>IF(VLOOKUP($A22,'Anchorage All urban'!$A$10:$L$50,11)="",VLOOKUP($A22,'Anchorage All urban'!$A$10:$L$50,2),VLOOKUP($A22,'Anchorage All urban'!$A$10:$L$50,11))</f>
        <v>108.3</v>
      </c>
      <c r="E22" s="1">
        <f>IF(VLOOKUP($A22,'Anchorage All urban'!$A$10:$L$50,11)="",VLOOKUP($A22,'Anchorage All urban'!$A$10:$L$50,2),VLOOKUP($A22,'Anchorage All urban'!$A$10:$L$50,11))</f>
        <v>108.3</v>
      </c>
      <c r="F22" s="1">
        <f>IF(VLOOKUP($A22,'Anchorage All urban'!$A$10:$L$50,11)="",VLOOKUP($A22,'Anchorage All urban'!$A$10:$L$50,2),VLOOKUP($A22,'Anchorage All urban'!$A$10:$L$50,11))</f>
        <v>108.3</v>
      </c>
      <c r="G22" s="1">
        <f>IF(VLOOKUP($A22,'Anchorage All urban'!$A$10:$L$50,11)="",VLOOKUP($A22,'Anchorage All urban'!$A$10:$L$50,2),VLOOKUP($A22,'Anchorage All urban'!$A$10:$L$50,11))</f>
        <v>108.3</v>
      </c>
      <c r="H22" s="1">
        <f>IF(VLOOKUP($A22,'Anchorage All urban'!$A$10:$L$50,12)="",VLOOKUP($A22,'Anchorage All urban'!$A$10:$L$50,2),VLOOKUP($A22,'Anchorage All urban'!$A$10:$L$50,12))</f>
        <v>108.1</v>
      </c>
      <c r="I22" s="1">
        <f>IF(VLOOKUP($A22,'Anchorage All urban'!$A$10:$L$50,12)="",VLOOKUP($A22,'Anchorage All urban'!$A$10:$L$50,2),VLOOKUP($A22,'Anchorage All urban'!$A$10:$L$50,12))</f>
        <v>108.1</v>
      </c>
      <c r="J22" s="1">
        <f>IF(VLOOKUP($A22,'Anchorage All urban'!$A$10:$L$50,12)="",VLOOKUP($A22,'Anchorage All urban'!$A$10:$L$50,2),VLOOKUP($A22,'Anchorage All urban'!$A$10:$L$50,12))</f>
        <v>108.1</v>
      </c>
      <c r="K22" s="1">
        <f>IF(VLOOKUP($A22,'Anchorage All urban'!$A$10:$L$50,12)="",VLOOKUP($A22,'Anchorage All urban'!$A$10:$L$50,2),VLOOKUP($A22,'Anchorage All urban'!$A$10:$L$50,12))</f>
        <v>108.1</v>
      </c>
      <c r="L22" s="1">
        <f>IF(VLOOKUP($A22,'Anchorage All urban'!$A$10:$L$50,12)="",VLOOKUP($A22,'Anchorage All urban'!$A$10:$L$50,2),VLOOKUP($A22,'Anchorage All urban'!$A$10:$L$50,12))</f>
        <v>108.1</v>
      </c>
      <c r="M22" s="1">
        <f>IF(VLOOKUP($A22,'Anchorage All urban'!$A$10:$L$50,12)="",VLOOKUP($A22,'Anchorage All urban'!$A$10:$L$50,2),VLOOKUP($A22,'Anchorage All urban'!$A$10:$L$50,12))</f>
        <v>108.1</v>
      </c>
      <c r="N22" s="1">
        <f>IF(VLOOKUP($A22,'Anchorage All urban'!$A$10:$L$50,11)="",VLOOKUP($A22,'Anchorage All urban'!$A$10:$L$50,2),VLOOKUP($A22,'Anchorage All urban'!$A$10:$L$50,11))</f>
        <v>108.3</v>
      </c>
      <c r="O22" s="1">
        <f>IF(VLOOKUP($A22,'Anchorage All urban'!$A$10:$L$50,12)="",VLOOKUP($A22,'Anchorage All urban'!$A$10:$L$50,2),VLOOKUP($A22,'Anchorage All urban'!$A$10:$L$50,12))</f>
        <v>108.1</v>
      </c>
      <c r="P22" s="1">
        <f>'Anchorage All urban'!B27</f>
        <v>108.2</v>
      </c>
    </row>
    <row r="23" spans="1:16" ht="12.75">
      <c r="A23" s="2">
        <v>1988</v>
      </c>
      <c r="B23" s="1">
        <f>IF(VLOOKUP($A23,'Anchorage All urban'!$A$10:$L$50,11)="",VLOOKUP($A23,'Anchorage All urban'!$A$10:$L$50,2),VLOOKUP($A23,'Anchorage All urban'!$A$10:$L$50,11))</f>
        <v>108.4</v>
      </c>
      <c r="C23" s="1">
        <f>IF(VLOOKUP($A23,'Anchorage All urban'!$A$10:$L$50,11)="",VLOOKUP($A23,'Anchorage All urban'!$A$10:$L$50,2),VLOOKUP($A23,'Anchorage All urban'!$A$10:$L$50,11))</f>
        <v>108.4</v>
      </c>
      <c r="D23" s="1">
        <f>IF(VLOOKUP($A23,'Anchorage All urban'!$A$10:$L$50,11)="",VLOOKUP($A23,'Anchorage All urban'!$A$10:$L$50,2),VLOOKUP($A23,'Anchorage All urban'!$A$10:$L$50,11))</f>
        <v>108.4</v>
      </c>
      <c r="E23" s="1">
        <f>IF(VLOOKUP($A23,'Anchorage All urban'!$A$10:$L$50,11)="",VLOOKUP($A23,'Anchorage All urban'!$A$10:$L$50,2),VLOOKUP($A23,'Anchorage All urban'!$A$10:$L$50,11))</f>
        <v>108.4</v>
      </c>
      <c r="F23" s="1">
        <f>IF(VLOOKUP($A23,'Anchorage All urban'!$A$10:$L$50,11)="",VLOOKUP($A23,'Anchorage All urban'!$A$10:$L$50,2),VLOOKUP($A23,'Anchorage All urban'!$A$10:$L$50,11))</f>
        <v>108.4</v>
      </c>
      <c r="G23" s="1">
        <f>IF(VLOOKUP($A23,'Anchorage All urban'!$A$10:$L$50,11)="",VLOOKUP($A23,'Anchorage All urban'!$A$10:$L$50,2),VLOOKUP($A23,'Anchorage All urban'!$A$10:$L$50,11))</f>
        <v>108.4</v>
      </c>
      <c r="H23" s="1">
        <f>IF(VLOOKUP($A23,'Anchorage All urban'!$A$10:$L$50,12)="",VLOOKUP($A23,'Anchorage All urban'!$A$10:$L$50,2),VLOOKUP($A23,'Anchorage All urban'!$A$10:$L$50,12))</f>
        <v>108.9</v>
      </c>
      <c r="I23" s="1">
        <f>IF(VLOOKUP($A23,'Anchorage All urban'!$A$10:$L$50,12)="",VLOOKUP($A23,'Anchorage All urban'!$A$10:$L$50,2),VLOOKUP($A23,'Anchorage All urban'!$A$10:$L$50,12))</f>
        <v>108.9</v>
      </c>
      <c r="J23" s="1">
        <f>IF(VLOOKUP($A23,'Anchorage All urban'!$A$10:$L$50,12)="",VLOOKUP($A23,'Anchorage All urban'!$A$10:$L$50,2),VLOOKUP($A23,'Anchorage All urban'!$A$10:$L$50,12))</f>
        <v>108.9</v>
      </c>
      <c r="K23" s="1">
        <f>IF(VLOOKUP($A23,'Anchorage All urban'!$A$10:$L$50,12)="",VLOOKUP($A23,'Anchorage All urban'!$A$10:$L$50,2),VLOOKUP($A23,'Anchorage All urban'!$A$10:$L$50,12))</f>
        <v>108.9</v>
      </c>
      <c r="L23" s="1">
        <f>IF(VLOOKUP($A23,'Anchorage All urban'!$A$10:$L$50,12)="",VLOOKUP($A23,'Anchorage All urban'!$A$10:$L$50,2),VLOOKUP($A23,'Anchorage All urban'!$A$10:$L$50,12))</f>
        <v>108.9</v>
      </c>
      <c r="M23" s="1">
        <f>IF(VLOOKUP($A23,'Anchorage All urban'!$A$10:$L$50,12)="",VLOOKUP($A23,'Anchorage All urban'!$A$10:$L$50,2),VLOOKUP($A23,'Anchorage All urban'!$A$10:$L$50,12))</f>
        <v>108.9</v>
      </c>
      <c r="N23" s="1">
        <f>IF(VLOOKUP($A23,'Anchorage All urban'!$A$10:$L$50,11)="",VLOOKUP($A23,'Anchorage All urban'!$A$10:$L$50,2),VLOOKUP($A23,'Anchorage All urban'!$A$10:$L$50,11))</f>
        <v>108.4</v>
      </c>
      <c r="O23" s="1">
        <f>IF(VLOOKUP($A23,'Anchorage All urban'!$A$10:$L$50,12)="",VLOOKUP($A23,'Anchorage All urban'!$A$10:$L$50,2),VLOOKUP($A23,'Anchorage All urban'!$A$10:$L$50,12))</f>
        <v>108.9</v>
      </c>
      <c r="P23" s="1">
        <f>'Anchorage All urban'!B28</f>
        <v>108.6</v>
      </c>
    </row>
    <row r="24" spans="1:16" ht="12.75">
      <c r="A24" s="2">
        <v>1989</v>
      </c>
      <c r="B24" s="1">
        <f>IF(VLOOKUP($A24,'Anchorage All urban'!$A$10:$L$50,11)="",VLOOKUP($A24,'Anchorage All urban'!$A$10:$L$50,2),VLOOKUP($A24,'Anchorage All urban'!$A$10:$L$50,11))</f>
        <v>110.9</v>
      </c>
      <c r="C24" s="1">
        <f>IF(VLOOKUP($A24,'Anchorage All urban'!$A$10:$L$50,11)="",VLOOKUP($A24,'Anchorage All urban'!$A$10:$L$50,2),VLOOKUP($A24,'Anchorage All urban'!$A$10:$L$50,11))</f>
        <v>110.9</v>
      </c>
      <c r="D24" s="1">
        <f>IF(VLOOKUP($A24,'Anchorage All urban'!$A$10:$L$50,11)="",VLOOKUP($A24,'Anchorage All urban'!$A$10:$L$50,2),VLOOKUP($A24,'Anchorage All urban'!$A$10:$L$50,11))</f>
        <v>110.9</v>
      </c>
      <c r="E24" s="1">
        <f>IF(VLOOKUP($A24,'Anchorage All urban'!$A$10:$L$50,11)="",VLOOKUP($A24,'Anchorage All urban'!$A$10:$L$50,2),VLOOKUP($A24,'Anchorage All urban'!$A$10:$L$50,11))</f>
        <v>110.9</v>
      </c>
      <c r="F24" s="1">
        <f>IF(VLOOKUP($A24,'Anchorage All urban'!$A$10:$L$50,11)="",VLOOKUP($A24,'Anchorage All urban'!$A$10:$L$50,2),VLOOKUP($A24,'Anchorage All urban'!$A$10:$L$50,11))</f>
        <v>110.9</v>
      </c>
      <c r="G24" s="1">
        <f>IF(VLOOKUP($A24,'Anchorage All urban'!$A$10:$L$50,11)="",VLOOKUP($A24,'Anchorage All urban'!$A$10:$L$50,2),VLOOKUP($A24,'Anchorage All urban'!$A$10:$L$50,11))</f>
        <v>110.9</v>
      </c>
      <c r="H24" s="1">
        <f>IF(VLOOKUP($A24,'Anchorage All urban'!$A$10:$L$50,12)="",VLOOKUP($A24,'Anchorage All urban'!$A$10:$L$50,2),VLOOKUP($A24,'Anchorage All urban'!$A$10:$L$50,12))</f>
        <v>112.5</v>
      </c>
      <c r="I24" s="1">
        <f>IF(VLOOKUP($A24,'Anchorage All urban'!$A$10:$L$50,12)="",VLOOKUP($A24,'Anchorage All urban'!$A$10:$L$50,2),VLOOKUP($A24,'Anchorage All urban'!$A$10:$L$50,12))</f>
        <v>112.5</v>
      </c>
      <c r="J24" s="1">
        <f>IF(VLOOKUP($A24,'Anchorage All urban'!$A$10:$L$50,12)="",VLOOKUP($A24,'Anchorage All urban'!$A$10:$L$50,2),VLOOKUP($A24,'Anchorage All urban'!$A$10:$L$50,12))</f>
        <v>112.5</v>
      </c>
      <c r="K24" s="1">
        <f>IF(VLOOKUP($A24,'Anchorage All urban'!$A$10:$L$50,12)="",VLOOKUP($A24,'Anchorage All urban'!$A$10:$L$50,2),VLOOKUP($A24,'Anchorage All urban'!$A$10:$L$50,12))</f>
        <v>112.5</v>
      </c>
      <c r="L24" s="1">
        <f>IF(VLOOKUP($A24,'Anchorage All urban'!$A$10:$L$50,12)="",VLOOKUP($A24,'Anchorage All urban'!$A$10:$L$50,2),VLOOKUP($A24,'Anchorage All urban'!$A$10:$L$50,12))</f>
        <v>112.5</v>
      </c>
      <c r="M24" s="1">
        <f>IF(VLOOKUP($A24,'Anchorage All urban'!$A$10:$L$50,12)="",VLOOKUP($A24,'Anchorage All urban'!$A$10:$L$50,2),VLOOKUP($A24,'Anchorage All urban'!$A$10:$L$50,12))</f>
        <v>112.5</v>
      </c>
      <c r="N24" s="1">
        <f>IF(VLOOKUP($A24,'Anchorage All urban'!$A$10:$L$50,11)="",VLOOKUP($A24,'Anchorage All urban'!$A$10:$L$50,2),VLOOKUP($A24,'Anchorage All urban'!$A$10:$L$50,11))</f>
        <v>110.9</v>
      </c>
      <c r="O24" s="1">
        <f>IF(VLOOKUP($A24,'Anchorage All urban'!$A$10:$L$50,12)="",VLOOKUP($A24,'Anchorage All urban'!$A$10:$L$50,2),VLOOKUP($A24,'Anchorage All urban'!$A$10:$L$50,12))</f>
        <v>112.5</v>
      </c>
      <c r="P24" s="1">
        <f>'Anchorage All urban'!B29</f>
        <v>111.7</v>
      </c>
    </row>
    <row r="25" spans="1:16" ht="12.75">
      <c r="A25" s="2">
        <v>1990</v>
      </c>
      <c r="B25" s="1">
        <f>IF(VLOOKUP($A25,'Anchorage All urban'!$A$10:$L$50,11)="",VLOOKUP($A25,'Anchorage All urban'!$A$10:$L$50,2),VLOOKUP($A25,'Anchorage All urban'!$A$10:$L$50,11))</f>
        <v>116.9</v>
      </c>
      <c r="C25" s="1">
        <f>IF(VLOOKUP($A25,'Anchorage All urban'!$A$10:$L$50,11)="",VLOOKUP($A25,'Anchorage All urban'!$A$10:$L$50,2),VLOOKUP($A25,'Anchorage All urban'!$A$10:$L$50,11))</f>
        <v>116.9</v>
      </c>
      <c r="D25" s="1">
        <f>IF(VLOOKUP($A25,'Anchorage All urban'!$A$10:$L$50,11)="",VLOOKUP($A25,'Anchorage All urban'!$A$10:$L$50,2),VLOOKUP($A25,'Anchorage All urban'!$A$10:$L$50,11))</f>
        <v>116.9</v>
      </c>
      <c r="E25" s="1">
        <f>IF(VLOOKUP($A25,'Anchorage All urban'!$A$10:$L$50,11)="",VLOOKUP($A25,'Anchorage All urban'!$A$10:$L$50,2),VLOOKUP($A25,'Anchorage All urban'!$A$10:$L$50,11))</f>
        <v>116.9</v>
      </c>
      <c r="F25" s="1">
        <f>IF(VLOOKUP($A25,'Anchorage All urban'!$A$10:$L$50,11)="",VLOOKUP($A25,'Anchorage All urban'!$A$10:$L$50,2),VLOOKUP($A25,'Anchorage All urban'!$A$10:$L$50,11))</f>
        <v>116.9</v>
      </c>
      <c r="G25" s="1">
        <f>IF(VLOOKUP($A25,'Anchorage All urban'!$A$10:$L$50,11)="",VLOOKUP($A25,'Anchorage All urban'!$A$10:$L$50,2),VLOOKUP($A25,'Anchorage All urban'!$A$10:$L$50,11))</f>
        <v>116.9</v>
      </c>
      <c r="H25" s="1">
        <f>IF(VLOOKUP($A25,'Anchorage All urban'!$A$10:$L$50,12)="",VLOOKUP($A25,'Anchorage All urban'!$A$10:$L$50,2),VLOOKUP($A25,'Anchorage All urban'!$A$10:$L$50,12))</f>
        <v>120.4</v>
      </c>
      <c r="I25" s="1">
        <f>IF(VLOOKUP($A25,'Anchorage All urban'!$A$10:$L$50,12)="",VLOOKUP($A25,'Anchorage All urban'!$A$10:$L$50,2),VLOOKUP($A25,'Anchorage All urban'!$A$10:$L$50,12))</f>
        <v>120.4</v>
      </c>
      <c r="J25" s="1">
        <f>IF(VLOOKUP($A25,'Anchorage All urban'!$A$10:$L$50,12)="",VLOOKUP($A25,'Anchorage All urban'!$A$10:$L$50,2),VLOOKUP($A25,'Anchorage All urban'!$A$10:$L$50,12))</f>
        <v>120.4</v>
      </c>
      <c r="K25" s="1">
        <f>IF(VLOOKUP($A25,'Anchorage All urban'!$A$10:$L$50,12)="",VLOOKUP($A25,'Anchorage All urban'!$A$10:$L$50,2),VLOOKUP($A25,'Anchorage All urban'!$A$10:$L$50,12))</f>
        <v>120.4</v>
      </c>
      <c r="L25" s="1">
        <f>IF(VLOOKUP($A25,'Anchorage All urban'!$A$10:$L$50,12)="",VLOOKUP($A25,'Anchorage All urban'!$A$10:$L$50,2),VLOOKUP($A25,'Anchorage All urban'!$A$10:$L$50,12))</f>
        <v>120.4</v>
      </c>
      <c r="M25" s="1">
        <f>IF(VLOOKUP($A25,'Anchorage All urban'!$A$10:$L$50,12)="",VLOOKUP($A25,'Anchorage All urban'!$A$10:$L$50,2),VLOOKUP($A25,'Anchorage All urban'!$A$10:$L$50,12))</f>
        <v>120.4</v>
      </c>
      <c r="N25" s="1">
        <f>IF(VLOOKUP($A25,'Anchorage All urban'!$A$10:$L$50,11)="",VLOOKUP($A25,'Anchorage All urban'!$A$10:$L$50,2),VLOOKUP($A25,'Anchorage All urban'!$A$10:$L$50,11))</f>
        <v>116.9</v>
      </c>
      <c r="O25" s="1">
        <f>IF(VLOOKUP($A25,'Anchorage All urban'!$A$10:$L$50,12)="",VLOOKUP($A25,'Anchorage All urban'!$A$10:$L$50,2),VLOOKUP($A25,'Anchorage All urban'!$A$10:$L$50,12))</f>
        <v>120.4</v>
      </c>
      <c r="P25" s="1">
        <f>'Anchorage All urban'!B30</f>
        <v>118.6</v>
      </c>
    </row>
    <row r="26" spans="1:16" ht="12.75">
      <c r="A26" s="2">
        <v>1991</v>
      </c>
      <c r="B26" s="1">
        <f>IF(VLOOKUP($A26,'Anchorage All urban'!$A$10:$L$50,11)="",VLOOKUP($A26,'Anchorage All urban'!$A$10:$L$50,2),VLOOKUP($A26,'Anchorage All urban'!$A$10:$L$50,11))</f>
        <v>123.3</v>
      </c>
      <c r="C26" s="1">
        <f>IF(VLOOKUP($A26,'Anchorage All urban'!$A$10:$L$50,11)="",VLOOKUP($A26,'Anchorage All urban'!$A$10:$L$50,2),VLOOKUP($A26,'Anchorage All urban'!$A$10:$L$50,11))</f>
        <v>123.3</v>
      </c>
      <c r="D26" s="1">
        <f>IF(VLOOKUP($A26,'Anchorage All urban'!$A$10:$L$50,11)="",VLOOKUP($A26,'Anchorage All urban'!$A$10:$L$50,2),VLOOKUP($A26,'Anchorage All urban'!$A$10:$L$50,11))</f>
        <v>123.3</v>
      </c>
      <c r="E26" s="1">
        <f>IF(VLOOKUP($A26,'Anchorage All urban'!$A$10:$L$50,11)="",VLOOKUP($A26,'Anchorage All urban'!$A$10:$L$50,2),VLOOKUP($A26,'Anchorage All urban'!$A$10:$L$50,11))</f>
        <v>123.3</v>
      </c>
      <c r="F26" s="1">
        <f>IF(VLOOKUP($A26,'Anchorage All urban'!$A$10:$L$50,11)="",VLOOKUP($A26,'Anchorage All urban'!$A$10:$L$50,2),VLOOKUP($A26,'Anchorage All urban'!$A$10:$L$50,11))</f>
        <v>123.3</v>
      </c>
      <c r="G26" s="1">
        <f>IF(VLOOKUP($A26,'Anchorage All urban'!$A$10:$L$50,11)="",VLOOKUP($A26,'Anchorage All urban'!$A$10:$L$50,2),VLOOKUP($A26,'Anchorage All urban'!$A$10:$L$50,11))</f>
        <v>123.3</v>
      </c>
      <c r="H26" s="1">
        <f>IF(VLOOKUP($A26,'Anchorage All urban'!$A$10:$L$50,12)="",VLOOKUP($A26,'Anchorage All urban'!$A$10:$L$50,2),VLOOKUP($A26,'Anchorage All urban'!$A$10:$L$50,12))</f>
        <v>124.7</v>
      </c>
      <c r="I26" s="1">
        <f>IF(VLOOKUP($A26,'Anchorage All urban'!$A$10:$L$50,12)="",VLOOKUP($A26,'Anchorage All urban'!$A$10:$L$50,2),VLOOKUP($A26,'Anchorage All urban'!$A$10:$L$50,12))</f>
        <v>124.7</v>
      </c>
      <c r="J26" s="1">
        <f>IF(VLOOKUP($A26,'Anchorage All urban'!$A$10:$L$50,12)="",VLOOKUP($A26,'Anchorage All urban'!$A$10:$L$50,2),VLOOKUP($A26,'Anchorage All urban'!$A$10:$L$50,12))</f>
        <v>124.7</v>
      </c>
      <c r="K26" s="1">
        <f>IF(VLOOKUP($A26,'Anchorage All urban'!$A$10:$L$50,12)="",VLOOKUP($A26,'Anchorage All urban'!$A$10:$L$50,2),VLOOKUP($A26,'Anchorage All urban'!$A$10:$L$50,12))</f>
        <v>124.7</v>
      </c>
      <c r="L26" s="1">
        <f>IF(VLOOKUP($A26,'Anchorage All urban'!$A$10:$L$50,12)="",VLOOKUP($A26,'Anchorage All urban'!$A$10:$L$50,2),VLOOKUP($A26,'Anchorage All urban'!$A$10:$L$50,12))</f>
        <v>124.7</v>
      </c>
      <c r="M26" s="1">
        <f>IF(VLOOKUP($A26,'Anchorage All urban'!$A$10:$L$50,12)="",VLOOKUP($A26,'Anchorage All urban'!$A$10:$L$50,2),VLOOKUP($A26,'Anchorage All urban'!$A$10:$L$50,12))</f>
        <v>124.7</v>
      </c>
      <c r="N26" s="1">
        <f>IF(VLOOKUP($A26,'Anchorage All urban'!$A$10:$L$50,11)="",VLOOKUP($A26,'Anchorage All urban'!$A$10:$L$50,2),VLOOKUP($A26,'Anchorage All urban'!$A$10:$L$50,11))</f>
        <v>123.3</v>
      </c>
      <c r="O26" s="1">
        <f>IF(VLOOKUP($A26,'Anchorage All urban'!$A$10:$L$50,12)="",VLOOKUP($A26,'Anchorage All urban'!$A$10:$L$50,2),VLOOKUP($A26,'Anchorage All urban'!$A$10:$L$50,12))</f>
        <v>124.7</v>
      </c>
      <c r="P26" s="1">
        <f>'Anchorage All urban'!B31</f>
        <v>124</v>
      </c>
    </row>
    <row r="27" spans="1:16" ht="12.75">
      <c r="A27" s="2">
        <v>1992</v>
      </c>
      <c r="B27" s="1">
        <f>IF(VLOOKUP($A27,'Anchorage All urban'!$A$10:$L$50,11)="",VLOOKUP($A27,'Anchorage All urban'!$A$10:$L$50,2),VLOOKUP($A27,'Anchorage All urban'!$A$10:$L$50,11))</f>
        <v>127.3</v>
      </c>
      <c r="C27" s="1">
        <f>IF(VLOOKUP($A27,'Anchorage All urban'!$A$10:$L$50,11)="",VLOOKUP($A27,'Anchorage All urban'!$A$10:$L$50,2),VLOOKUP($A27,'Anchorage All urban'!$A$10:$L$50,11))</f>
        <v>127.3</v>
      </c>
      <c r="D27" s="1">
        <f>IF(VLOOKUP($A27,'Anchorage All urban'!$A$10:$L$50,11)="",VLOOKUP($A27,'Anchorage All urban'!$A$10:$L$50,2),VLOOKUP($A27,'Anchorage All urban'!$A$10:$L$50,11))</f>
        <v>127.3</v>
      </c>
      <c r="E27" s="1">
        <f>IF(VLOOKUP($A27,'Anchorage All urban'!$A$10:$L$50,11)="",VLOOKUP($A27,'Anchorage All urban'!$A$10:$L$50,2),VLOOKUP($A27,'Anchorage All urban'!$A$10:$L$50,11))</f>
        <v>127.3</v>
      </c>
      <c r="F27" s="1">
        <f>IF(VLOOKUP($A27,'Anchorage All urban'!$A$10:$L$50,11)="",VLOOKUP($A27,'Anchorage All urban'!$A$10:$L$50,2),VLOOKUP($A27,'Anchorage All urban'!$A$10:$L$50,11))</f>
        <v>127.3</v>
      </c>
      <c r="G27" s="1">
        <f>IF(VLOOKUP($A27,'Anchorage All urban'!$A$10:$L$50,11)="",VLOOKUP($A27,'Anchorage All urban'!$A$10:$L$50,2),VLOOKUP($A27,'Anchorage All urban'!$A$10:$L$50,11))</f>
        <v>127.3</v>
      </c>
      <c r="H27" s="1">
        <f>IF(VLOOKUP($A27,'Anchorage All urban'!$A$10:$L$50,12)="",VLOOKUP($A27,'Anchorage All urban'!$A$10:$L$50,2),VLOOKUP($A27,'Anchorage All urban'!$A$10:$L$50,12))</f>
        <v>129.1</v>
      </c>
      <c r="I27" s="1">
        <f>IF(VLOOKUP($A27,'Anchorage All urban'!$A$10:$L$50,12)="",VLOOKUP($A27,'Anchorage All urban'!$A$10:$L$50,2),VLOOKUP($A27,'Anchorage All urban'!$A$10:$L$50,12))</f>
        <v>129.1</v>
      </c>
      <c r="J27" s="1">
        <f>IF(VLOOKUP($A27,'Anchorage All urban'!$A$10:$L$50,12)="",VLOOKUP($A27,'Anchorage All urban'!$A$10:$L$50,2),VLOOKUP($A27,'Anchorage All urban'!$A$10:$L$50,12))</f>
        <v>129.1</v>
      </c>
      <c r="K27" s="1">
        <f>IF(VLOOKUP($A27,'Anchorage All urban'!$A$10:$L$50,12)="",VLOOKUP($A27,'Anchorage All urban'!$A$10:$L$50,2),VLOOKUP($A27,'Anchorage All urban'!$A$10:$L$50,12))</f>
        <v>129.1</v>
      </c>
      <c r="L27" s="1">
        <f>IF(VLOOKUP($A27,'Anchorage All urban'!$A$10:$L$50,12)="",VLOOKUP($A27,'Anchorage All urban'!$A$10:$L$50,2),VLOOKUP($A27,'Anchorage All urban'!$A$10:$L$50,12))</f>
        <v>129.1</v>
      </c>
      <c r="M27" s="1">
        <f>IF(VLOOKUP($A27,'Anchorage All urban'!$A$10:$L$50,12)="",VLOOKUP($A27,'Anchorage All urban'!$A$10:$L$50,2),VLOOKUP($A27,'Anchorage All urban'!$A$10:$L$50,12))</f>
        <v>129.1</v>
      </c>
      <c r="N27" s="1">
        <f>IF(VLOOKUP($A27,'Anchorage All urban'!$A$10:$L$50,11)="",VLOOKUP($A27,'Anchorage All urban'!$A$10:$L$50,2),VLOOKUP($A27,'Anchorage All urban'!$A$10:$L$50,11))</f>
        <v>127.3</v>
      </c>
      <c r="O27" s="1">
        <f>IF(VLOOKUP($A27,'Anchorage All urban'!$A$10:$L$50,12)="",VLOOKUP($A27,'Anchorage All urban'!$A$10:$L$50,2),VLOOKUP($A27,'Anchorage All urban'!$A$10:$L$50,12))</f>
        <v>129.1</v>
      </c>
      <c r="P27" s="1">
        <f>'Anchorage All urban'!B32</f>
        <v>128.2</v>
      </c>
    </row>
    <row r="28" spans="1:16" ht="12.75">
      <c r="A28" s="2">
        <v>1993</v>
      </c>
      <c r="B28" s="1">
        <f>IF(VLOOKUP($A28,'Anchorage All urban'!$A$10:$L$50,11)="",VLOOKUP($A28,'Anchorage All urban'!$A$10:$L$50,2),VLOOKUP($A28,'Anchorage All urban'!$A$10:$L$50,11))</f>
        <v>131.5</v>
      </c>
      <c r="C28" s="1">
        <f>IF(VLOOKUP($A28,'Anchorage All urban'!$A$10:$L$50,11)="",VLOOKUP($A28,'Anchorage All urban'!$A$10:$L$50,2),VLOOKUP($A28,'Anchorage All urban'!$A$10:$L$50,11))</f>
        <v>131.5</v>
      </c>
      <c r="D28" s="1">
        <f>IF(VLOOKUP($A28,'Anchorage All urban'!$A$10:$L$50,11)="",VLOOKUP($A28,'Anchorage All urban'!$A$10:$L$50,2),VLOOKUP($A28,'Anchorage All urban'!$A$10:$L$50,11))</f>
        <v>131.5</v>
      </c>
      <c r="E28" s="1">
        <f>IF(VLOOKUP($A28,'Anchorage All urban'!$A$10:$L$50,11)="",VLOOKUP($A28,'Anchorage All urban'!$A$10:$L$50,2),VLOOKUP($A28,'Anchorage All urban'!$A$10:$L$50,11))</f>
        <v>131.5</v>
      </c>
      <c r="F28" s="1">
        <f>IF(VLOOKUP($A28,'Anchorage All urban'!$A$10:$L$50,11)="",VLOOKUP($A28,'Anchorage All urban'!$A$10:$L$50,2),VLOOKUP($A28,'Anchorage All urban'!$A$10:$L$50,11))</f>
        <v>131.5</v>
      </c>
      <c r="G28" s="1">
        <f>IF(VLOOKUP($A28,'Anchorage All urban'!$A$10:$L$50,11)="",VLOOKUP($A28,'Anchorage All urban'!$A$10:$L$50,2),VLOOKUP($A28,'Anchorage All urban'!$A$10:$L$50,11))</f>
        <v>131.5</v>
      </c>
      <c r="H28" s="1">
        <f>IF(VLOOKUP($A28,'Anchorage All urban'!$A$10:$L$50,12)="",VLOOKUP($A28,'Anchorage All urban'!$A$10:$L$50,2),VLOOKUP($A28,'Anchorage All urban'!$A$10:$L$50,12))</f>
        <v>132.8</v>
      </c>
      <c r="I28" s="1">
        <f>IF(VLOOKUP($A28,'Anchorage All urban'!$A$10:$L$50,12)="",VLOOKUP($A28,'Anchorage All urban'!$A$10:$L$50,2),VLOOKUP($A28,'Anchorage All urban'!$A$10:$L$50,12))</f>
        <v>132.8</v>
      </c>
      <c r="J28" s="1">
        <f>IF(VLOOKUP($A28,'Anchorage All urban'!$A$10:$L$50,12)="",VLOOKUP($A28,'Anchorage All urban'!$A$10:$L$50,2),VLOOKUP($A28,'Anchorage All urban'!$A$10:$L$50,12))</f>
        <v>132.8</v>
      </c>
      <c r="K28" s="1">
        <f>IF(VLOOKUP($A28,'Anchorage All urban'!$A$10:$L$50,12)="",VLOOKUP($A28,'Anchorage All urban'!$A$10:$L$50,2),VLOOKUP($A28,'Anchorage All urban'!$A$10:$L$50,12))</f>
        <v>132.8</v>
      </c>
      <c r="L28" s="1">
        <f>IF(VLOOKUP($A28,'Anchorage All urban'!$A$10:$L$50,12)="",VLOOKUP($A28,'Anchorage All urban'!$A$10:$L$50,2),VLOOKUP($A28,'Anchorage All urban'!$A$10:$L$50,12))</f>
        <v>132.8</v>
      </c>
      <c r="M28" s="1">
        <f>IF(VLOOKUP($A28,'Anchorage All urban'!$A$10:$L$50,12)="",VLOOKUP($A28,'Anchorage All urban'!$A$10:$L$50,2),VLOOKUP($A28,'Anchorage All urban'!$A$10:$L$50,12))</f>
        <v>132.8</v>
      </c>
      <c r="N28" s="1">
        <f>IF(VLOOKUP($A28,'Anchorage All urban'!$A$10:$L$50,11)="",VLOOKUP($A28,'Anchorage All urban'!$A$10:$L$50,2),VLOOKUP($A28,'Anchorage All urban'!$A$10:$L$50,11))</f>
        <v>131.5</v>
      </c>
      <c r="O28" s="1">
        <f>IF(VLOOKUP($A28,'Anchorage All urban'!$A$10:$L$50,12)="",VLOOKUP($A28,'Anchorage All urban'!$A$10:$L$50,2),VLOOKUP($A28,'Anchorage All urban'!$A$10:$L$50,12))</f>
        <v>132.8</v>
      </c>
      <c r="P28" s="1">
        <f>'Anchorage All urban'!B33</f>
        <v>132.2</v>
      </c>
    </row>
    <row r="29" spans="1:16" ht="12.75">
      <c r="A29" s="2">
        <v>1994</v>
      </c>
      <c r="B29" s="1">
        <f>IF(VLOOKUP($A29,'Anchorage All urban'!$A$10:$L$50,11)="",VLOOKUP($A29,'Anchorage All urban'!$A$10:$L$50,2),VLOOKUP($A29,'Anchorage All urban'!$A$10:$L$50,11))</f>
        <v>134.3</v>
      </c>
      <c r="C29" s="1">
        <f>IF(VLOOKUP($A29,'Anchorage All urban'!$A$10:$L$50,11)="",VLOOKUP($A29,'Anchorage All urban'!$A$10:$L$50,2),VLOOKUP($A29,'Anchorage All urban'!$A$10:$L$50,11))</f>
        <v>134.3</v>
      </c>
      <c r="D29" s="1">
        <f>IF(VLOOKUP($A29,'Anchorage All urban'!$A$10:$L$50,11)="",VLOOKUP($A29,'Anchorage All urban'!$A$10:$L$50,2),VLOOKUP($A29,'Anchorage All urban'!$A$10:$L$50,11))</f>
        <v>134.3</v>
      </c>
      <c r="E29" s="1">
        <f>IF(VLOOKUP($A29,'Anchorage All urban'!$A$10:$L$50,11)="",VLOOKUP($A29,'Anchorage All urban'!$A$10:$L$50,2),VLOOKUP($A29,'Anchorage All urban'!$A$10:$L$50,11))</f>
        <v>134.3</v>
      </c>
      <c r="F29" s="1">
        <f>IF(VLOOKUP($A29,'Anchorage All urban'!$A$10:$L$50,11)="",VLOOKUP($A29,'Anchorage All urban'!$A$10:$L$50,2),VLOOKUP($A29,'Anchorage All urban'!$A$10:$L$50,11))</f>
        <v>134.3</v>
      </c>
      <c r="G29" s="1">
        <f>IF(VLOOKUP($A29,'Anchorage All urban'!$A$10:$L$50,11)="",VLOOKUP($A29,'Anchorage All urban'!$A$10:$L$50,2),VLOOKUP($A29,'Anchorage All urban'!$A$10:$L$50,11))</f>
        <v>134.3</v>
      </c>
      <c r="H29" s="1">
        <f>IF(VLOOKUP($A29,'Anchorage All urban'!$A$10:$L$50,12)="",VLOOKUP($A29,'Anchorage All urban'!$A$10:$L$50,2),VLOOKUP($A29,'Anchorage All urban'!$A$10:$L$50,12))</f>
        <v>135.8</v>
      </c>
      <c r="I29" s="1">
        <f>IF(VLOOKUP($A29,'Anchorage All urban'!$A$10:$L$50,12)="",VLOOKUP($A29,'Anchorage All urban'!$A$10:$L$50,2),VLOOKUP($A29,'Anchorage All urban'!$A$10:$L$50,12))</f>
        <v>135.8</v>
      </c>
      <c r="J29" s="1">
        <f>IF(VLOOKUP($A29,'Anchorage All urban'!$A$10:$L$50,12)="",VLOOKUP($A29,'Anchorage All urban'!$A$10:$L$50,2),VLOOKUP($A29,'Anchorage All urban'!$A$10:$L$50,12))</f>
        <v>135.8</v>
      </c>
      <c r="K29" s="1">
        <f>IF(VLOOKUP($A29,'Anchorage All urban'!$A$10:$L$50,12)="",VLOOKUP($A29,'Anchorage All urban'!$A$10:$L$50,2),VLOOKUP($A29,'Anchorage All urban'!$A$10:$L$50,12))</f>
        <v>135.8</v>
      </c>
      <c r="L29" s="1">
        <f>IF(VLOOKUP($A29,'Anchorage All urban'!$A$10:$L$50,12)="",VLOOKUP($A29,'Anchorage All urban'!$A$10:$L$50,2),VLOOKUP($A29,'Anchorage All urban'!$A$10:$L$50,12))</f>
        <v>135.8</v>
      </c>
      <c r="M29" s="1">
        <f>IF(VLOOKUP($A29,'Anchorage All urban'!$A$10:$L$50,12)="",VLOOKUP($A29,'Anchorage All urban'!$A$10:$L$50,2),VLOOKUP($A29,'Anchorage All urban'!$A$10:$L$50,12))</f>
        <v>135.8</v>
      </c>
      <c r="N29" s="1">
        <f>IF(VLOOKUP($A29,'Anchorage All urban'!$A$10:$L$50,11)="",VLOOKUP($A29,'Anchorage All urban'!$A$10:$L$50,2),VLOOKUP($A29,'Anchorage All urban'!$A$10:$L$50,11))</f>
        <v>134.3</v>
      </c>
      <c r="O29" s="1">
        <f>IF(VLOOKUP($A29,'Anchorage All urban'!$A$10:$L$50,12)="",VLOOKUP($A29,'Anchorage All urban'!$A$10:$L$50,2),VLOOKUP($A29,'Anchorage All urban'!$A$10:$L$50,12))</f>
        <v>135.8</v>
      </c>
      <c r="P29" s="1">
        <f>'Anchorage All urban'!B34</f>
        <v>135</v>
      </c>
    </row>
    <row r="30" spans="1:16" ht="12.75">
      <c r="A30" s="2">
        <v>1995</v>
      </c>
      <c r="B30" s="1">
        <f>IF(VLOOKUP($A30,'Anchorage All urban'!$A$10:$L$50,11)="",VLOOKUP($A30,'Anchorage All urban'!$A$10:$L$50,2),VLOOKUP($A30,'Anchorage All urban'!$A$10:$L$50,11))</f>
        <v>138.2</v>
      </c>
      <c r="C30" s="1">
        <f>IF(VLOOKUP($A30,'Anchorage All urban'!$A$10:$L$50,11)="",VLOOKUP($A30,'Anchorage All urban'!$A$10:$L$50,2),VLOOKUP($A30,'Anchorage All urban'!$A$10:$L$50,11))</f>
        <v>138.2</v>
      </c>
      <c r="D30" s="1">
        <f>IF(VLOOKUP($A30,'Anchorage All urban'!$A$10:$L$50,11)="",VLOOKUP($A30,'Anchorage All urban'!$A$10:$L$50,2),VLOOKUP($A30,'Anchorage All urban'!$A$10:$L$50,11))</f>
        <v>138.2</v>
      </c>
      <c r="E30" s="1">
        <f>IF(VLOOKUP($A30,'Anchorage All urban'!$A$10:$L$50,11)="",VLOOKUP($A30,'Anchorage All urban'!$A$10:$L$50,2),VLOOKUP($A30,'Anchorage All urban'!$A$10:$L$50,11))</f>
        <v>138.2</v>
      </c>
      <c r="F30" s="1">
        <f>IF(VLOOKUP($A30,'Anchorage All urban'!$A$10:$L$50,11)="",VLOOKUP($A30,'Anchorage All urban'!$A$10:$L$50,2),VLOOKUP($A30,'Anchorage All urban'!$A$10:$L$50,11))</f>
        <v>138.2</v>
      </c>
      <c r="G30" s="1">
        <f>IF(VLOOKUP($A30,'Anchorage All urban'!$A$10:$L$50,11)="",VLOOKUP($A30,'Anchorage All urban'!$A$10:$L$50,2),VLOOKUP($A30,'Anchorage All urban'!$A$10:$L$50,11))</f>
        <v>138.2</v>
      </c>
      <c r="H30" s="1">
        <f>IF(VLOOKUP($A30,'Anchorage All urban'!$A$10:$L$50,12)="",VLOOKUP($A30,'Anchorage All urban'!$A$10:$L$50,2),VLOOKUP($A30,'Anchorage All urban'!$A$10:$L$50,12))</f>
        <v>139.5</v>
      </c>
      <c r="I30" s="1">
        <f>IF(VLOOKUP($A30,'Anchorage All urban'!$A$10:$L$50,12)="",VLOOKUP($A30,'Anchorage All urban'!$A$10:$L$50,2),VLOOKUP($A30,'Anchorage All urban'!$A$10:$L$50,12))</f>
        <v>139.5</v>
      </c>
      <c r="J30" s="1">
        <f>IF(VLOOKUP($A30,'Anchorage All urban'!$A$10:$L$50,12)="",VLOOKUP($A30,'Anchorage All urban'!$A$10:$L$50,2),VLOOKUP($A30,'Anchorage All urban'!$A$10:$L$50,12))</f>
        <v>139.5</v>
      </c>
      <c r="K30" s="1">
        <f>IF(VLOOKUP($A30,'Anchorage All urban'!$A$10:$L$50,12)="",VLOOKUP($A30,'Anchorage All urban'!$A$10:$L$50,2),VLOOKUP($A30,'Anchorage All urban'!$A$10:$L$50,12))</f>
        <v>139.5</v>
      </c>
      <c r="L30" s="1">
        <f>IF(VLOOKUP($A30,'Anchorage All urban'!$A$10:$L$50,12)="",VLOOKUP($A30,'Anchorage All urban'!$A$10:$L$50,2),VLOOKUP($A30,'Anchorage All urban'!$A$10:$L$50,12))</f>
        <v>139.5</v>
      </c>
      <c r="M30" s="1">
        <f>IF(VLOOKUP($A30,'Anchorage All urban'!$A$10:$L$50,12)="",VLOOKUP($A30,'Anchorage All urban'!$A$10:$L$50,2),VLOOKUP($A30,'Anchorage All urban'!$A$10:$L$50,12))</f>
        <v>139.5</v>
      </c>
      <c r="N30" s="1">
        <f>IF(VLOOKUP($A30,'Anchorage All urban'!$A$10:$L$50,11)="",VLOOKUP($A30,'Anchorage All urban'!$A$10:$L$50,2),VLOOKUP($A30,'Anchorage All urban'!$A$10:$L$50,11))</f>
        <v>138.2</v>
      </c>
      <c r="O30" s="1">
        <f>IF(VLOOKUP($A30,'Anchorage All urban'!$A$10:$L$50,12)="",VLOOKUP($A30,'Anchorage All urban'!$A$10:$L$50,2),VLOOKUP($A30,'Anchorage All urban'!$A$10:$L$50,12))</f>
        <v>139.5</v>
      </c>
      <c r="P30" s="1">
        <f>'Anchorage All urban'!B35</f>
        <v>138.9</v>
      </c>
    </row>
    <row r="31" spans="1:16" ht="12.75">
      <c r="A31" s="2">
        <v>1996</v>
      </c>
      <c r="B31" s="1">
        <f>IF(VLOOKUP($A31,'Anchorage All urban'!$A$10:$L$50,11)="",VLOOKUP($A31,'Anchorage All urban'!$A$10:$L$50,2),VLOOKUP($A31,'Anchorage All urban'!$A$10:$L$50,11))</f>
        <v>141.8</v>
      </c>
      <c r="C31" s="1">
        <f>IF(VLOOKUP($A31,'Anchorage All urban'!$A$10:$L$50,11)="",VLOOKUP($A31,'Anchorage All urban'!$A$10:$L$50,2),VLOOKUP($A31,'Anchorage All urban'!$A$10:$L$50,11))</f>
        <v>141.8</v>
      </c>
      <c r="D31" s="1">
        <f>IF(VLOOKUP($A31,'Anchorage All urban'!$A$10:$L$50,11)="",VLOOKUP($A31,'Anchorage All urban'!$A$10:$L$50,2),VLOOKUP($A31,'Anchorage All urban'!$A$10:$L$50,11))</f>
        <v>141.8</v>
      </c>
      <c r="E31" s="1">
        <f>IF(VLOOKUP($A31,'Anchorage All urban'!$A$10:$L$50,11)="",VLOOKUP($A31,'Anchorage All urban'!$A$10:$L$50,2),VLOOKUP($A31,'Anchorage All urban'!$A$10:$L$50,11))</f>
        <v>141.8</v>
      </c>
      <c r="F31" s="1">
        <f>IF(VLOOKUP($A31,'Anchorage All urban'!$A$10:$L$50,11)="",VLOOKUP($A31,'Anchorage All urban'!$A$10:$L$50,2),VLOOKUP($A31,'Anchorage All urban'!$A$10:$L$50,11))</f>
        <v>141.8</v>
      </c>
      <c r="G31" s="1">
        <f>IF(VLOOKUP($A31,'Anchorage All urban'!$A$10:$L$50,11)="",VLOOKUP($A31,'Anchorage All urban'!$A$10:$L$50,2),VLOOKUP($A31,'Anchorage All urban'!$A$10:$L$50,11))</f>
        <v>141.8</v>
      </c>
      <c r="H31" s="1">
        <f>IF(VLOOKUP($A31,'Anchorage All urban'!$A$10:$L$50,12)="",VLOOKUP($A31,'Anchorage All urban'!$A$10:$L$50,2),VLOOKUP($A31,'Anchorage All urban'!$A$10:$L$50,12))</f>
        <v>143.7</v>
      </c>
      <c r="I31" s="1">
        <f>IF(VLOOKUP($A31,'Anchorage All urban'!$A$10:$L$50,12)="",VLOOKUP($A31,'Anchorage All urban'!$A$10:$L$50,2),VLOOKUP($A31,'Anchorage All urban'!$A$10:$L$50,12))</f>
        <v>143.7</v>
      </c>
      <c r="J31" s="1">
        <f>IF(VLOOKUP($A31,'Anchorage All urban'!$A$10:$L$50,12)="",VLOOKUP($A31,'Anchorage All urban'!$A$10:$L$50,2),VLOOKUP($A31,'Anchorage All urban'!$A$10:$L$50,12))</f>
        <v>143.7</v>
      </c>
      <c r="K31" s="1">
        <f>IF(VLOOKUP($A31,'Anchorage All urban'!$A$10:$L$50,12)="",VLOOKUP($A31,'Anchorage All urban'!$A$10:$L$50,2),VLOOKUP($A31,'Anchorage All urban'!$A$10:$L$50,12))</f>
        <v>143.7</v>
      </c>
      <c r="L31" s="1">
        <f>IF(VLOOKUP($A31,'Anchorage All urban'!$A$10:$L$50,12)="",VLOOKUP($A31,'Anchorage All urban'!$A$10:$L$50,2),VLOOKUP($A31,'Anchorage All urban'!$A$10:$L$50,12))</f>
        <v>143.7</v>
      </c>
      <c r="M31" s="1">
        <f>IF(VLOOKUP($A31,'Anchorage All urban'!$A$10:$L$50,12)="",VLOOKUP($A31,'Anchorage All urban'!$A$10:$L$50,2),VLOOKUP($A31,'Anchorage All urban'!$A$10:$L$50,12))</f>
        <v>143.7</v>
      </c>
      <c r="N31" s="1">
        <f>IF(VLOOKUP($A31,'Anchorage All urban'!$A$10:$L$50,11)="",VLOOKUP($A31,'Anchorage All urban'!$A$10:$L$50,2),VLOOKUP($A31,'Anchorage All urban'!$A$10:$L$50,11))</f>
        <v>141.8</v>
      </c>
      <c r="O31" s="1">
        <f>IF(VLOOKUP($A31,'Anchorage All urban'!$A$10:$L$50,12)="",VLOOKUP($A31,'Anchorage All urban'!$A$10:$L$50,2),VLOOKUP($A31,'Anchorage All urban'!$A$10:$L$50,12))</f>
        <v>143.7</v>
      </c>
      <c r="P31" s="1">
        <f>'Anchorage All urban'!B36</f>
        <v>142.7</v>
      </c>
    </row>
    <row r="32" spans="1:16" ht="12.75">
      <c r="A32" s="2">
        <v>1997</v>
      </c>
      <c r="B32" s="1">
        <f>IF(VLOOKUP($A32,'Anchorage All urban'!$A$10:$L$50,11)="",VLOOKUP($A32,'Anchorage All urban'!$A$10:$L$50,2),VLOOKUP($A32,'Anchorage All urban'!$A$10:$L$50,11))</f>
        <v>144.1</v>
      </c>
      <c r="C32" s="1">
        <f>IF(VLOOKUP($A32,'Anchorage All urban'!$A$10:$L$50,11)="",VLOOKUP($A32,'Anchorage All urban'!$A$10:$L$50,2),VLOOKUP($A32,'Anchorage All urban'!$A$10:$L$50,11))</f>
        <v>144.1</v>
      </c>
      <c r="D32" s="1">
        <f>IF(VLOOKUP($A32,'Anchorage All urban'!$A$10:$L$50,11)="",VLOOKUP($A32,'Anchorage All urban'!$A$10:$L$50,2),VLOOKUP($A32,'Anchorage All urban'!$A$10:$L$50,11))</f>
        <v>144.1</v>
      </c>
      <c r="E32" s="1">
        <f>IF(VLOOKUP($A32,'Anchorage All urban'!$A$10:$L$50,11)="",VLOOKUP($A32,'Anchorage All urban'!$A$10:$L$50,2),VLOOKUP($A32,'Anchorage All urban'!$A$10:$L$50,11))</f>
        <v>144.1</v>
      </c>
      <c r="F32" s="1">
        <f>IF(VLOOKUP($A32,'Anchorage All urban'!$A$10:$L$50,11)="",VLOOKUP($A32,'Anchorage All urban'!$A$10:$L$50,2),VLOOKUP($A32,'Anchorage All urban'!$A$10:$L$50,11))</f>
        <v>144.1</v>
      </c>
      <c r="G32" s="1">
        <f>IF(VLOOKUP($A32,'Anchorage All urban'!$A$10:$L$50,11)="",VLOOKUP($A32,'Anchorage All urban'!$A$10:$L$50,2),VLOOKUP($A32,'Anchorage All urban'!$A$10:$L$50,11))</f>
        <v>144.1</v>
      </c>
      <c r="H32" s="1">
        <f>IF(VLOOKUP($A32,'Anchorage All urban'!$A$10:$L$50,12)="",VLOOKUP($A32,'Anchorage All urban'!$A$10:$L$50,2),VLOOKUP($A32,'Anchorage All urban'!$A$10:$L$50,12))</f>
        <v>145.4</v>
      </c>
      <c r="I32" s="1">
        <f>IF(VLOOKUP($A32,'Anchorage All urban'!$A$10:$L$50,12)="",VLOOKUP($A32,'Anchorage All urban'!$A$10:$L$50,2),VLOOKUP($A32,'Anchorage All urban'!$A$10:$L$50,12))</f>
        <v>145.4</v>
      </c>
      <c r="J32" s="1">
        <f>IF(VLOOKUP($A32,'Anchorage All urban'!$A$10:$L$50,12)="",VLOOKUP($A32,'Anchorage All urban'!$A$10:$L$50,2),VLOOKUP($A32,'Anchorage All urban'!$A$10:$L$50,12))</f>
        <v>145.4</v>
      </c>
      <c r="K32" s="1">
        <f>IF(VLOOKUP($A32,'Anchorage All urban'!$A$10:$L$50,12)="",VLOOKUP($A32,'Anchorage All urban'!$A$10:$L$50,2),VLOOKUP($A32,'Anchorage All urban'!$A$10:$L$50,12))</f>
        <v>145.4</v>
      </c>
      <c r="L32" s="1">
        <f>IF(VLOOKUP($A32,'Anchorage All urban'!$A$10:$L$50,12)="",VLOOKUP($A32,'Anchorage All urban'!$A$10:$L$50,2),VLOOKUP($A32,'Anchorage All urban'!$A$10:$L$50,12))</f>
        <v>145.4</v>
      </c>
      <c r="M32" s="1">
        <f>IF(VLOOKUP($A32,'Anchorage All urban'!$A$10:$L$50,12)="",VLOOKUP($A32,'Anchorage All urban'!$A$10:$L$50,2),VLOOKUP($A32,'Anchorage All urban'!$A$10:$L$50,12))</f>
        <v>145.4</v>
      </c>
      <c r="N32" s="1">
        <f>IF(VLOOKUP($A32,'Anchorage All urban'!$A$10:$L$50,11)="",VLOOKUP($A32,'Anchorage All urban'!$A$10:$L$50,2),VLOOKUP($A32,'Anchorage All urban'!$A$10:$L$50,11))</f>
        <v>144.1</v>
      </c>
      <c r="O32" s="1">
        <f>IF(VLOOKUP($A32,'Anchorage All urban'!$A$10:$L$50,12)="",VLOOKUP($A32,'Anchorage All urban'!$A$10:$L$50,2),VLOOKUP($A32,'Anchorage All urban'!$A$10:$L$50,12))</f>
        <v>145.4</v>
      </c>
      <c r="P32" s="1">
        <f>'Anchorage All urban'!B37</f>
        <v>144.8</v>
      </c>
    </row>
    <row r="33" spans="1:16" ht="12.75">
      <c r="A33" s="2">
        <v>1998</v>
      </c>
      <c r="B33" s="1">
        <f>IF(VLOOKUP($A33,'Anchorage All urban'!$A$10:$L$50,11)="",VLOOKUP($A33,'Anchorage All urban'!$A$10:$L$50,2),VLOOKUP($A33,'Anchorage All urban'!$A$10:$L$50,11))</f>
        <v>146.7</v>
      </c>
      <c r="C33" s="1">
        <f>IF(VLOOKUP($A33,'Anchorage All urban'!$A$10:$L$50,11)="",VLOOKUP($A33,'Anchorage All urban'!$A$10:$L$50,2),VLOOKUP($A33,'Anchorage All urban'!$A$10:$L$50,11))</f>
        <v>146.7</v>
      </c>
      <c r="D33" s="1">
        <f>IF(VLOOKUP($A33,'Anchorage All urban'!$A$10:$L$50,11)="",VLOOKUP($A33,'Anchorage All urban'!$A$10:$L$50,2),VLOOKUP($A33,'Anchorage All urban'!$A$10:$L$50,11))</f>
        <v>146.7</v>
      </c>
      <c r="E33" s="1">
        <f>IF(VLOOKUP($A33,'Anchorage All urban'!$A$10:$L$50,11)="",VLOOKUP($A33,'Anchorage All urban'!$A$10:$L$50,2),VLOOKUP($A33,'Anchorage All urban'!$A$10:$L$50,11))</f>
        <v>146.7</v>
      </c>
      <c r="F33" s="1">
        <f>IF(VLOOKUP($A33,'Anchorage All urban'!$A$10:$L$50,11)="",VLOOKUP($A33,'Anchorage All urban'!$A$10:$L$50,2),VLOOKUP($A33,'Anchorage All urban'!$A$10:$L$50,11))</f>
        <v>146.7</v>
      </c>
      <c r="G33" s="1">
        <f>IF(VLOOKUP($A33,'Anchorage All urban'!$A$10:$L$50,11)="",VLOOKUP($A33,'Anchorage All urban'!$A$10:$L$50,2),VLOOKUP($A33,'Anchorage All urban'!$A$10:$L$50,11))</f>
        <v>146.7</v>
      </c>
      <c r="H33" s="1">
        <f>IF(VLOOKUP($A33,'Anchorage All urban'!$A$10:$L$50,12)="",VLOOKUP($A33,'Anchorage All urban'!$A$10:$L$50,2),VLOOKUP($A33,'Anchorage All urban'!$A$10:$L$50,12))</f>
        <v>147</v>
      </c>
      <c r="I33" s="1">
        <f>IF(VLOOKUP($A33,'Anchorage All urban'!$A$10:$L$50,12)="",VLOOKUP($A33,'Anchorage All urban'!$A$10:$L$50,2),VLOOKUP($A33,'Anchorage All urban'!$A$10:$L$50,12))</f>
        <v>147</v>
      </c>
      <c r="J33" s="1">
        <f>IF(VLOOKUP($A33,'Anchorage All urban'!$A$10:$L$50,12)="",VLOOKUP($A33,'Anchorage All urban'!$A$10:$L$50,2),VLOOKUP($A33,'Anchorage All urban'!$A$10:$L$50,12))</f>
        <v>147</v>
      </c>
      <c r="K33" s="1">
        <f>IF(VLOOKUP($A33,'Anchorage All urban'!$A$10:$L$50,12)="",VLOOKUP($A33,'Anchorage All urban'!$A$10:$L$50,2),VLOOKUP($A33,'Anchorage All urban'!$A$10:$L$50,12))</f>
        <v>147</v>
      </c>
      <c r="L33" s="1">
        <f>IF(VLOOKUP($A33,'Anchorage All urban'!$A$10:$L$50,12)="",VLOOKUP($A33,'Anchorage All urban'!$A$10:$L$50,2),VLOOKUP($A33,'Anchorage All urban'!$A$10:$L$50,12))</f>
        <v>147</v>
      </c>
      <c r="M33" s="1">
        <f>IF(VLOOKUP($A33,'Anchorage All urban'!$A$10:$L$50,12)="",VLOOKUP($A33,'Anchorage All urban'!$A$10:$L$50,2),VLOOKUP($A33,'Anchorage All urban'!$A$10:$L$50,12))</f>
        <v>147</v>
      </c>
      <c r="N33" s="1">
        <f>IF(VLOOKUP($A33,'Anchorage All urban'!$A$10:$L$50,11)="",VLOOKUP($A33,'Anchorage All urban'!$A$10:$L$50,2),VLOOKUP($A33,'Anchorage All urban'!$A$10:$L$50,11))</f>
        <v>146.7</v>
      </c>
      <c r="O33" s="1">
        <f>IF(VLOOKUP($A33,'Anchorage All urban'!$A$10:$L$50,12)="",VLOOKUP($A33,'Anchorage All urban'!$A$10:$L$50,2),VLOOKUP($A33,'Anchorage All urban'!$A$10:$L$50,12))</f>
        <v>147</v>
      </c>
      <c r="P33" s="1">
        <f>'Anchorage All urban'!B38</f>
        <v>146.9</v>
      </c>
    </row>
    <row r="34" spans="1:16" ht="12.75">
      <c r="A34" s="2">
        <v>1999</v>
      </c>
      <c r="B34" s="1">
        <f>IF(VLOOKUP($A34,'Anchorage All urban'!$A$10:$L$50,11)="",VLOOKUP($A34,'Anchorage All urban'!$A$10:$L$50,2),VLOOKUP($A34,'Anchorage All urban'!$A$10:$L$50,11))</f>
        <v>148.6</v>
      </c>
      <c r="C34" s="1">
        <f>IF(VLOOKUP($A34,'Anchorage All urban'!$A$10:$L$50,11)="",VLOOKUP($A34,'Anchorage All urban'!$A$10:$L$50,2),VLOOKUP($A34,'Anchorage All urban'!$A$10:$L$50,11))</f>
        <v>148.6</v>
      </c>
      <c r="D34" s="1">
        <f>IF(VLOOKUP($A34,'Anchorage All urban'!$A$10:$L$50,11)="",VLOOKUP($A34,'Anchorage All urban'!$A$10:$L$50,2),VLOOKUP($A34,'Anchorage All urban'!$A$10:$L$50,11))</f>
        <v>148.6</v>
      </c>
      <c r="E34" s="1">
        <f>IF(VLOOKUP($A34,'Anchorage All urban'!$A$10:$L$50,11)="",VLOOKUP($A34,'Anchorage All urban'!$A$10:$L$50,2),VLOOKUP($A34,'Anchorage All urban'!$A$10:$L$50,11))</f>
        <v>148.6</v>
      </c>
      <c r="F34" s="1">
        <f>IF(VLOOKUP($A34,'Anchorage All urban'!$A$10:$L$50,11)="",VLOOKUP($A34,'Anchorage All urban'!$A$10:$L$50,2),VLOOKUP($A34,'Anchorage All urban'!$A$10:$L$50,11))</f>
        <v>148.6</v>
      </c>
      <c r="G34" s="1">
        <f>IF(VLOOKUP($A34,'Anchorage All urban'!$A$10:$L$50,11)="",VLOOKUP($A34,'Anchorage All urban'!$A$10:$L$50,2),VLOOKUP($A34,'Anchorage All urban'!$A$10:$L$50,11))</f>
        <v>148.6</v>
      </c>
      <c r="H34" s="1">
        <f>IF(VLOOKUP($A34,'Anchorage All urban'!$A$10:$L$50,12)="",VLOOKUP($A34,'Anchorage All urban'!$A$10:$L$50,2),VLOOKUP($A34,'Anchorage All urban'!$A$10:$L$50,12))</f>
        <v>148.3</v>
      </c>
      <c r="I34" s="1">
        <f>IF(VLOOKUP($A34,'Anchorage All urban'!$A$10:$L$50,12)="",VLOOKUP($A34,'Anchorage All urban'!$A$10:$L$50,2),VLOOKUP($A34,'Anchorage All urban'!$A$10:$L$50,12))</f>
        <v>148.3</v>
      </c>
      <c r="J34" s="1">
        <f>IF(VLOOKUP($A34,'Anchorage All urban'!$A$10:$L$50,12)="",VLOOKUP($A34,'Anchorage All urban'!$A$10:$L$50,2),VLOOKUP($A34,'Anchorage All urban'!$A$10:$L$50,12))</f>
        <v>148.3</v>
      </c>
      <c r="K34" s="1">
        <f>IF(VLOOKUP($A34,'Anchorage All urban'!$A$10:$L$50,12)="",VLOOKUP($A34,'Anchorage All urban'!$A$10:$L$50,2),VLOOKUP($A34,'Anchorage All urban'!$A$10:$L$50,12))</f>
        <v>148.3</v>
      </c>
      <c r="L34" s="1">
        <f>IF(VLOOKUP($A34,'Anchorage All urban'!$A$10:$L$50,12)="",VLOOKUP($A34,'Anchorage All urban'!$A$10:$L$50,2),VLOOKUP($A34,'Anchorage All urban'!$A$10:$L$50,12))</f>
        <v>148.3</v>
      </c>
      <c r="M34" s="1">
        <f>IF(VLOOKUP($A34,'Anchorage All urban'!$A$10:$L$50,12)="",VLOOKUP($A34,'Anchorage All urban'!$A$10:$L$50,2),VLOOKUP($A34,'Anchorage All urban'!$A$10:$L$50,12))</f>
        <v>148.3</v>
      </c>
      <c r="N34" s="1">
        <f>IF(VLOOKUP($A34,'Anchorage All urban'!$A$10:$L$50,11)="",VLOOKUP($A34,'Anchorage All urban'!$A$10:$L$50,2),VLOOKUP($A34,'Anchorage All urban'!$A$10:$L$50,11))</f>
        <v>148.6</v>
      </c>
      <c r="O34" s="1">
        <f>IF(VLOOKUP($A34,'Anchorage All urban'!$A$10:$L$50,12)="",VLOOKUP($A34,'Anchorage All urban'!$A$10:$L$50,2),VLOOKUP($A34,'Anchorage All urban'!$A$10:$L$50,12))</f>
        <v>148.3</v>
      </c>
      <c r="P34" s="1">
        <f>'Anchorage All urban'!B39</f>
        <v>148.4</v>
      </c>
    </row>
    <row r="35" spans="1:16" ht="12.75">
      <c r="A35" s="2">
        <v>2000</v>
      </c>
      <c r="B35" s="1">
        <f>IF(VLOOKUP($A35,'Anchorage All urban'!$A$10:$L$50,11)="",VLOOKUP($A35,'Anchorage All urban'!$A$10:$L$50,2),VLOOKUP($A35,'Anchorage All urban'!$A$10:$L$50,11))</f>
        <v>150</v>
      </c>
      <c r="C35" s="1">
        <f>IF(VLOOKUP($A35,'Anchorage All urban'!$A$10:$L$50,11)="",VLOOKUP($A35,'Anchorage All urban'!$A$10:$L$50,2),VLOOKUP($A35,'Anchorage All urban'!$A$10:$L$50,11))</f>
        <v>150</v>
      </c>
      <c r="D35" s="1">
        <f>IF(VLOOKUP($A35,'Anchorage All urban'!$A$10:$L$50,11)="",VLOOKUP($A35,'Anchorage All urban'!$A$10:$L$50,2),VLOOKUP($A35,'Anchorage All urban'!$A$10:$L$50,11))</f>
        <v>150</v>
      </c>
      <c r="E35" s="1">
        <f>IF(VLOOKUP($A35,'Anchorage All urban'!$A$10:$L$50,11)="",VLOOKUP($A35,'Anchorage All urban'!$A$10:$L$50,2),VLOOKUP($A35,'Anchorage All urban'!$A$10:$L$50,11))</f>
        <v>150</v>
      </c>
      <c r="F35" s="1">
        <f>IF(VLOOKUP($A35,'Anchorage All urban'!$A$10:$L$50,11)="",VLOOKUP($A35,'Anchorage All urban'!$A$10:$L$50,2),VLOOKUP($A35,'Anchorage All urban'!$A$10:$L$50,11))</f>
        <v>150</v>
      </c>
      <c r="G35" s="1">
        <f>IF(VLOOKUP($A35,'Anchorage All urban'!$A$10:$L$50,11)="",VLOOKUP($A35,'Anchorage All urban'!$A$10:$L$50,2),VLOOKUP($A35,'Anchorage All urban'!$A$10:$L$50,11))</f>
        <v>150</v>
      </c>
      <c r="H35" s="1">
        <f>IF(VLOOKUP($A35,'Anchorage All urban'!$A$10:$L$50,12)="",VLOOKUP($A35,'Anchorage All urban'!$A$10:$L$50,2),VLOOKUP($A35,'Anchorage All urban'!$A$10:$L$50,12))</f>
        <v>151.9</v>
      </c>
      <c r="I35" s="1">
        <f>IF(VLOOKUP($A35,'Anchorage All urban'!$A$10:$L$50,12)="",VLOOKUP($A35,'Anchorage All urban'!$A$10:$L$50,2),VLOOKUP($A35,'Anchorage All urban'!$A$10:$L$50,12))</f>
        <v>151.9</v>
      </c>
      <c r="J35" s="1">
        <f>IF(VLOOKUP($A35,'Anchorage All urban'!$A$10:$L$50,12)="",VLOOKUP($A35,'Anchorage All urban'!$A$10:$L$50,2),VLOOKUP($A35,'Anchorage All urban'!$A$10:$L$50,12))</f>
        <v>151.9</v>
      </c>
      <c r="K35" s="1">
        <f>IF(VLOOKUP($A35,'Anchorage All urban'!$A$10:$L$50,12)="",VLOOKUP($A35,'Anchorage All urban'!$A$10:$L$50,2),VLOOKUP($A35,'Anchorage All urban'!$A$10:$L$50,12))</f>
        <v>151.9</v>
      </c>
      <c r="L35" s="1">
        <f>IF(VLOOKUP($A35,'Anchorage All urban'!$A$10:$L$50,12)="",VLOOKUP($A35,'Anchorage All urban'!$A$10:$L$50,2),VLOOKUP($A35,'Anchorage All urban'!$A$10:$L$50,12))</f>
        <v>151.9</v>
      </c>
      <c r="M35" s="1">
        <f>IF(VLOOKUP($A35,'Anchorage All urban'!$A$10:$L$50,12)="",VLOOKUP($A35,'Anchorage All urban'!$A$10:$L$50,2),VLOOKUP($A35,'Anchorage All urban'!$A$10:$L$50,12))</f>
        <v>151.9</v>
      </c>
      <c r="N35" s="1">
        <f>IF(VLOOKUP($A35,'Anchorage All urban'!$A$10:$L$50,11)="",VLOOKUP($A35,'Anchorage All urban'!$A$10:$L$50,2),VLOOKUP($A35,'Anchorage All urban'!$A$10:$L$50,11))</f>
        <v>150</v>
      </c>
      <c r="O35" s="1">
        <f>IF(VLOOKUP($A35,'Anchorage All urban'!$A$10:$L$50,12)="",VLOOKUP($A35,'Anchorage All urban'!$A$10:$L$50,2),VLOOKUP($A35,'Anchorage All urban'!$A$10:$L$50,12))</f>
        <v>151.9</v>
      </c>
      <c r="P35" s="1">
        <f>'Anchorage All urban'!B40</f>
        <v>150.9</v>
      </c>
    </row>
    <row r="36" spans="1:16" ht="12.75">
      <c r="A36" s="2">
        <v>2001</v>
      </c>
      <c r="B36" s="1">
        <f>IF(VLOOKUP($A36,'Anchorage All urban'!$A$10:$L$50,11)="",VLOOKUP($A36,'Anchorage All urban'!$A$10:$L$50,2),VLOOKUP($A36,'Anchorage All urban'!$A$10:$L$50,11))</f>
        <v>154.4</v>
      </c>
      <c r="C36" s="1">
        <f>IF(VLOOKUP($A36,'Anchorage All urban'!$A$10:$L$50,11)="",VLOOKUP($A36,'Anchorage All urban'!$A$10:$L$50,2),VLOOKUP($A36,'Anchorage All urban'!$A$10:$L$50,11))</f>
        <v>154.4</v>
      </c>
      <c r="D36" s="1">
        <f>IF(VLOOKUP($A36,'Anchorage All urban'!$A$10:$L$50,11)="",VLOOKUP($A36,'Anchorage All urban'!$A$10:$L$50,2),VLOOKUP($A36,'Anchorage All urban'!$A$10:$L$50,11))</f>
        <v>154.4</v>
      </c>
      <c r="E36" s="1">
        <f>IF(VLOOKUP($A36,'Anchorage All urban'!$A$10:$L$50,11)="",VLOOKUP($A36,'Anchorage All urban'!$A$10:$L$50,2),VLOOKUP($A36,'Anchorage All urban'!$A$10:$L$50,11))</f>
        <v>154.4</v>
      </c>
      <c r="F36" s="1">
        <f>IF(VLOOKUP($A36,'Anchorage All urban'!$A$10:$L$50,11)="",VLOOKUP($A36,'Anchorage All urban'!$A$10:$L$50,2),VLOOKUP($A36,'Anchorage All urban'!$A$10:$L$50,11))</f>
        <v>154.4</v>
      </c>
      <c r="G36" s="1">
        <f>IF(VLOOKUP($A36,'Anchorage All urban'!$A$10:$L$50,11)="",VLOOKUP($A36,'Anchorage All urban'!$A$10:$L$50,2),VLOOKUP($A36,'Anchorage All urban'!$A$10:$L$50,11))</f>
        <v>154.4</v>
      </c>
      <c r="H36" s="1">
        <f>IF(VLOOKUP($A36,'Anchorage All urban'!$A$10:$L$50,12)="",VLOOKUP($A36,'Anchorage All urban'!$A$10:$L$50,2),VLOOKUP($A36,'Anchorage All urban'!$A$10:$L$50,12))</f>
        <v>156</v>
      </c>
      <c r="I36" s="1">
        <f>IF(VLOOKUP($A36,'Anchorage All urban'!$A$10:$L$50,12)="",VLOOKUP($A36,'Anchorage All urban'!$A$10:$L$50,2),VLOOKUP($A36,'Anchorage All urban'!$A$10:$L$50,12))</f>
        <v>156</v>
      </c>
      <c r="J36" s="1">
        <f>IF(VLOOKUP($A36,'Anchorage All urban'!$A$10:$L$50,12)="",VLOOKUP($A36,'Anchorage All urban'!$A$10:$L$50,2),VLOOKUP($A36,'Anchorage All urban'!$A$10:$L$50,12))</f>
        <v>156</v>
      </c>
      <c r="K36" s="1">
        <f>IF(VLOOKUP($A36,'Anchorage All urban'!$A$10:$L$50,12)="",VLOOKUP($A36,'Anchorage All urban'!$A$10:$L$50,2),VLOOKUP($A36,'Anchorage All urban'!$A$10:$L$50,12))</f>
        <v>156</v>
      </c>
      <c r="L36" s="1">
        <f>IF(VLOOKUP($A36,'Anchorage All urban'!$A$10:$L$50,12)="",VLOOKUP($A36,'Anchorage All urban'!$A$10:$L$50,2),VLOOKUP($A36,'Anchorage All urban'!$A$10:$L$50,12))</f>
        <v>156</v>
      </c>
      <c r="M36" s="1">
        <f>IF(VLOOKUP($A36,'Anchorage All urban'!$A$10:$L$50,12)="",VLOOKUP($A36,'Anchorage All urban'!$A$10:$L$50,2),VLOOKUP($A36,'Anchorage All urban'!$A$10:$L$50,12))</f>
        <v>156</v>
      </c>
      <c r="N36" s="1">
        <f>IF(VLOOKUP($A36,'Anchorage All urban'!$A$10:$L$50,11)="",VLOOKUP($A36,'Anchorage All urban'!$A$10:$L$50,2),VLOOKUP($A36,'Anchorage All urban'!$A$10:$L$50,11))</f>
        <v>154.4</v>
      </c>
      <c r="O36" s="1">
        <f>IF(VLOOKUP($A36,'Anchorage All urban'!$A$10:$L$50,12)="",VLOOKUP($A36,'Anchorage All urban'!$A$10:$L$50,2),VLOOKUP($A36,'Anchorage All urban'!$A$10:$L$50,12))</f>
        <v>156</v>
      </c>
      <c r="P36" s="1">
        <f>'Anchorage All urban'!B41</f>
        <v>155.2</v>
      </c>
    </row>
    <row r="37" spans="1:16" ht="12.75">
      <c r="A37" s="2">
        <v>2002</v>
      </c>
      <c r="B37" s="1">
        <f>IF(VLOOKUP($A37,'Anchorage All urban'!$A$10:$L$50,11)="",VLOOKUP($A37,'Anchorage All urban'!$A$10:$L$50,2),VLOOKUP($A37,'Anchorage All urban'!$A$10:$L$50,11))</f>
        <v>157.5</v>
      </c>
      <c r="C37" s="1">
        <f>IF(VLOOKUP($A37,'Anchorage All urban'!$A$10:$L$50,11)="",VLOOKUP($A37,'Anchorage All urban'!$A$10:$L$50,2),VLOOKUP($A37,'Anchorage All urban'!$A$10:$L$50,11))</f>
        <v>157.5</v>
      </c>
      <c r="D37" s="1">
        <f>IF(VLOOKUP($A37,'Anchorage All urban'!$A$10:$L$50,11)="",VLOOKUP($A37,'Anchorage All urban'!$A$10:$L$50,2),VLOOKUP($A37,'Anchorage All urban'!$A$10:$L$50,11))</f>
        <v>157.5</v>
      </c>
      <c r="E37" s="1">
        <f>IF(VLOOKUP($A37,'Anchorage All urban'!$A$10:$L$50,11)="",VLOOKUP($A37,'Anchorage All urban'!$A$10:$L$50,2),VLOOKUP($A37,'Anchorage All urban'!$A$10:$L$50,11))</f>
        <v>157.5</v>
      </c>
      <c r="F37" s="1">
        <f>IF(VLOOKUP($A37,'Anchorage All urban'!$A$10:$L$50,11)="",VLOOKUP($A37,'Anchorage All urban'!$A$10:$L$50,2),VLOOKUP($A37,'Anchorage All urban'!$A$10:$L$50,11))</f>
        <v>157.5</v>
      </c>
      <c r="G37" s="1">
        <f>IF(VLOOKUP($A37,'Anchorage All urban'!$A$10:$L$50,11)="",VLOOKUP($A37,'Anchorage All urban'!$A$10:$L$50,2),VLOOKUP($A37,'Anchorage All urban'!$A$10:$L$50,11))</f>
        <v>157.5</v>
      </c>
      <c r="H37" s="1">
        <f>IF(VLOOKUP($A37,'Anchorage All urban'!$A$10:$L$50,12)="",VLOOKUP($A37,'Anchorage All urban'!$A$10:$L$50,2),VLOOKUP($A37,'Anchorage All urban'!$A$10:$L$50,12))</f>
        <v>159</v>
      </c>
      <c r="I37" s="1">
        <f>IF(VLOOKUP($A37,'Anchorage All urban'!$A$10:$L$50,12)="",VLOOKUP($A37,'Anchorage All urban'!$A$10:$L$50,2),VLOOKUP($A37,'Anchorage All urban'!$A$10:$L$50,12))</f>
        <v>159</v>
      </c>
      <c r="J37" s="1">
        <f>IF(VLOOKUP($A37,'Anchorage All urban'!$A$10:$L$50,12)="",VLOOKUP($A37,'Anchorage All urban'!$A$10:$L$50,2),VLOOKUP($A37,'Anchorage All urban'!$A$10:$L$50,12))</f>
        <v>159</v>
      </c>
      <c r="K37" s="1">
        <f>IF(VLOOKUP($A37,'Anchorage All urban'!$A$10:$L$50,12)="",VLOOKUP($A37,'Anchorage All urban'!$A$10:$L$50,2),VLOOKUP($A37,'Anchorage All urban'!$A$10:$L$50,12))</f>
        <v>159</v>
      </c>
      <c r="L37" s="1">
        <f>IF(VLOOKUP($A37,'Anchorage All urban'!$A$10:$L$50,12)="",VLOOKUP($A37,'Anchorage All urban'!$A$10:$L$50,2),VLOOKUP($A37,'Anchorage All urban'!$A$10:$L$50,12))</f>
        <v>159</v>
      </c>
      <c r="M37" s="1">
        <f>IF(VLOOKUP($A37,'Anchorage All urban'!$A$10:$L$50,12)="",VLOOKUP($A37,'Anchorage All urban'!$A$10:$L$50,2),VLOOKUP($A37,'Anchorage All urban'!$A$10:$L$50,12))</f>
        <v>159</v>
      </c>
      <c r="N37" s="1">
        <f>IF(VLOOKUP($A37,'Anchorage All urban'!$A$10:$L$50,11)="",VLOOKUP($A37,'Anchorage All urban'!$A$10:$L$50,2),VLOOKUP($A37,'Anchorage All urban'!$A$10:$L$50,11))</f>
        <v>157.5</v>
      </c>
      <c r="O37" s="1">
        <f>IF(VLOOKUP($A37,'Anchorage All urban'!$A$10:$L$50,12)="",VLOOKUP($A37,'Anchorage All urban'!$A$10:$L$50,2),VLOOKUP($A37,'Anchorage All urban'!$A$10:$L$50,12))</f>
        <v>159</v>
      </c>
      <c r="P37" s="1">
        <f>'Anchorage All urban'!B42</f>
        <v>158.2</v>
      </c>
    </row>
    <row r="38" spans="1:16" ht="12.75">
      <c r="A38" s="2">
        <v>2003</v>
      </c>
      <c r="B38" s="1">
        <f>IF(VLOOKUP($A38,'Anchorage All urban'!$A$10:$L$50,11)="",VLOOKUP($A38,'Anchorage All urban'!$A$10:$L$50,2),VLOOKUP($A38,'Anchorage All urban'!$A$10:$L$50,11))</f>
        <v>161.1</v>
      </c>
      <c r="C38" s="1">
        <f>IF(VLOOKUP($A38,'Anchorage All urban'!$A$10:$L$50,11)="",VLOOKUP($A38,'Anchorage All urban'!$A$10:$L$50,2),VLOOKUP($A38,'Anchorage All urban'!$A$10:$L$50,11))</f>
        <v>161.1</v>
      </c>
      <c r="D38" s="1">
        <f>IF(VLOOKUP($A38,'Anchorage All urban'!$A$10:$L$50,11)="",VLOOKUP($A38,'Anchorage All urban'!$A$10:$L$50,2),VLOOKUP($A38,'Anchorage All urban'!$A$10:$L$50,11))</f>
        <v>161.1</v>
      </c>
      <c r="E38" s="1">
        <f>IF(VLOOKUP($A38,'Anchorage All urban'!$A$10:$L$50,11)="",VLOOKUP($A38,'Anchorage All urban'!$A$10:$L$50,2),VLOOKUP($A38,'Anchorage All urban'!$A$10:$L$50,11))</f>
        <v>161.1</v>
      </c>
      <c r="F38" s="1">
        <f>IF(VLOOKUP($A38,'Anchorage All urban'!$A$10:$L$50,11)="",VLOOKUP($A38,'Anchorage All urban'!$A$10:$L$50,2),VLOOKUP($A38,'Anchorage All urban'!$A$10:$L$50,11))</f>
        <v>161.1</v>
      </c>
      <c r="G38" s="1">
        <f>IF(VLOOKUP($A38,'Anchorage All urban'!$A$10:$L$50,11)="",VLOOKUP($A38,'Anchorage All urban'!$A$10:$L$50,2),VLOOKUP($A38,'Anchorage All urban'!$A$10:$L$50,11))</f>
        <v>161.1</v>
      </c>
      <c r="H38" s="1">
        <f>IF(VLOOKUP($A38,'Anchorage All urban'!$A$10:$L$50,12)="",VLOOKUP($A38,'Anchorage All urban'!$A$10:$L$50,2),VLOOKUP($A38,'Anchorage All urban'!$A$10:$L$50,12))</f>
        <v>163.9</v>
      </c>
      <c r="I38" s="1">
        <f>IF(VLOOKUP($A38,'Anchorage All urban'!$A$10:$L$50,12)="",VLOOKUP($A38,'Anchorage All urban'!$A$10:$L$50,2),VLOOKUP($A38,'Anchorage All urban'!$A$10:$L$50,12))</f>
        <v>163.9</v>
      </c>
      <c r="J38" s="1">
        <f>IF(VLOOKUP($A38,'Anchorage All urban'!$A$10:$L$50,12)="",VLOOKUP($A38,'Anchorage All urban'!$A$10:$L$50,2),VLOOKUP($A38,'Anchorage All urban'!$A$10:$L$50,12))</f>
        <v>163.9</v>
      </c>
      <c r="K38" s="1">
        <f>IF(VLOOKUP($A38,'Anchorage All urban'!$A$10:$L$50,12)="",VLOOKUP($A38,'Anchorage All urban'!$A$10:$L$50,2),VLOOKUP($A38,'Anchorage All urban'!$A$10:$L$50,12))</f>
        <v>163.9</v>
      </c>
      <c r="L38" s="1">
        <f>IF(VLOOKUP($A38,'Anchorage All urban'!$A$10:$L$50,12)="",VLOOKUP($A38,'Anchorage All urban'!$A$10:$L$50,2),VLOOKUP($A38,'Anchorage All urban'!$A$10:$L$50,12))</f>
        <v>163.9</v>
      </c>
      <c r="M38" s="1">
        <f>IF(VLOOKUP($A38,'Anchorage All urban'!$A$10:$L$50,12)="",VLOOKUP($A38,'Anchorage All urban'!$A$10:$L$50,2),VLOOKUP($A38,'Anchorage All urban'!$A$10:$L$50,12))</f>
        <v>163.9</v>
      </c>
      <c r="N38" s="1">
        <f>IF(VLOOKUP($A38,'Anchorage All urban'!$A$10:$L$50,11)="",VLOOKUP($A38,'Anchorage All urban'!$A$10:$L$50,2),VLOOKUP($A38,'Anchorage All urban'!$A$10:$L$50,11))</f>
        <v>161.1</v>
      </c>
      <c r="O38" s="1">
        <f>IF(VLOOKUP($A38,'Anchorage All urban'!$A$10:$L$50,12)="",VLOOKUP($A38,'Anchorage All urban'!$A$10:$L$50,2),VLOOKUP($A38,'Anchorage All urban'!$A$10:$L$50,12))</f>
        <v>163.9</v>
      </c>
      <c r="P38" s="1">
        <f>'Anchorage All urban'!B43</f>
        <v>162.5</v>
      </c>
    </row>
    <row r="39" spans="1:16" ht="12.75">
      <c r="A39" s="2">
        <v>2004</v>
      </c>
      <c r="B39" s="1">
        <f>IF(VLOOKUP($A39,'Anchorage All urban'!$A$10:$L$50,11)="",VLOOKUP($A39,'Anchorage All urban'!$A$10:$L$50,2),VLOOKUP($A39,'Anchorage All urban'!$A$10:$L$50,11))</f>
        <v>165.6</v>
      </c>
      <c r="C39" s="1">
        <f>IF(VLOOKUP($A39,'Anchorage All urban'!$A$10:$L$50,11)="",VLOOKUP($A39,'Anchorage All urban'!$A$10:$L$50,2),VLOOKUP($A39,'Anchorage All urban'!$A$10:$L$50,11))</f>
        <v>165.6</v>
      </c>
      <c r="D39" s="1">
        <f>IF(VLOOKUP($A39,'Anchorage All urban'!$A$10:$L$50,11)="",VLOOKUP($A39,'Anchorage All urban'!$A$10:$L$50,2),VLOOKUP($A39,'Anchorage All urban'!$A$10:$L$50,11))</f>
        <v>165.6</v>
      </c>
      <c r="E39" s="1">
        <f>IF(VLOOKUP($A39,'Anchorage All urban'!$A$10:$L$50,11)="",VLOOKUP($A39,'Anchorage All urban'!$A$10:$L$50,2),VLOOKUP($A39,'Anchorage All urban'!$A$10:$L$50,11))</f>
        <v>165.6</v>
      </c>
      <c r="F39" s="1">
        <f>IF(VLOOKUP($A39,'Anchorage All urban'!$A$10:$L$50,11)="",VLOOKUP($A39,'Anchorage All urban'!$A$10:$L$50,2),VLOOKUP($A39,'Anchorage All urban'!$A$10:$L$50,11))</f>
        <v>165.6</v>
      </c>
      <c r="G39" s="1">
        <f>IF(VLOOKUP($A39,'Anchorage All urban'!$A$10:$L$50,11)="",VLOOKUP($A39,'Anchorage All urban'!$A$10:$L$50,2),VLOOKUP($A39,'Anchorage All urban'!$A$10:$L$50,11))</f>
        <v>165.6</v>
      </c>
      <c r="H39" s="1">
        <f>IF(VLOOKUP($A39,'Anchorage All urban'!$A$10:$L$50,12)="",VLOOKUP($A39,'Anchorage All urban'!$A$10:$L$50,2),VLOOKUP($A39,'Anchorage All urban'!$A$10:$L$50,12))</f>
        <v>167.8</v>
      </c>
      <c r="I39" s="1">
        <f>IF(VLOOKUP($A39,'Anchorage All urban'!$A$10:$L$50,12)="",VLOOKUP($A39,'Anchorage All urban'!$A$10:$L$50,2),VLOOKUP($A39,'Anchorage All urban'!$A$10:$L$50,12))</f>
        <v>167.8</v>
      </c>
      <c r="J39" s="1">
        <f>IF(VLOOKUP($A39,'Anchorage All urban'!$A$10:$L$50,12)="",VLOOKUP($A39,'Anchorage All urban'!$A$10:$L$50,2),VLOOKUP($A39,'Anchorage All urban'!$A$10:$L$50,12))</f>
        <v>167.8</v>
      </c>
      <c r="K39" s="1">
        <f>IF(VLOOKUP($A39,'Anchorage All urban'!$A$10:$L$50,12)="",VLOOKUP($A39,'Anchorage All urban'!$A$10:$L$50,2),VLOOKUP($A39,'Anchorage All urban'!$A$10:$L$50,12))</f>
        <v>167.8</v>
      </c>
      <c r="L39" s="1">
        <f>IF(VLOOKUP($A39,'Anchorage All urban'!$A$10:$L$50,12)="",VLOOKUP($A39,'Anchorage All urban'!$A$10:$L$50,2),VLOOKUP($A39,'Anchorage All urban'!$A$10:$L$50,12))</f>
        <v>167.8</v>
      </c>
      <c r="M39" s="1">
        <f>IF(VLOOKUP($A39,'Anchorage All urban'!$A$10:$L$50,12)="",VLOOKUP($A39,'Anchorage All urban'!$A$10:$L$50,2),VLOOKUP($A39,'Anchorage All urban'!$A$10:$L$50,12))</f>
        <v>167.8</v>
      </c>
      <c r="N39" s="1">
        <f>IF(VLOOKUP($A39,'Anchorage All urban'!$A$10:$L$50,11)="",VLOOKUP($A39,'Anchorage All urban'!$A$10:$L$50,2),VLOOKUP($A39,'Anchorage All urban'!$A$10:$L$50,11))</f>
        <v>165.6</v>
      </c>
      <c r="O39" s="1">
        <f>IF(VLOOKUP($A39,'Anchorage All urban'!$A$10:$L$50,12)="",VLOOKUP($A39,'Anchorage All urban'!$A$10:$L$50,2),VLOOKUP($A39,'Anchorage All urban'!$A$10:$L$50,12))</f>
        <v>167.8</v>
      </c>
      <c r="P39" s="1">
        <f>'Anchorage All urban'!B44</f>
        <v>166.7</v>
      </c>
    </row>
    <row r="40" spans="1:16" ht="12.75">
      <c r="A40" s="2">
        <v>2005</v>
      </c>
      <c r="B40" s="1">
        <f>IF(VLOOKUP($A40,'Anchorage All urban'!$A$10:$L$50,11)="",VLOOKUP($A40,'Anchorage All urban'!$A$10:$L$50,2),VLOOKUP($A40,'Anchorage All urban'!$A$10:$L$50,11))</f>
        <v>169.6</v>
      </c>
      <c r="C40" s="1">
        <f>IF(VLOOKUP($A40,'Anchorage All urban'!$A$10:$L$50,11)="",VLOOKUP($A40,'Anchorage All urban'!$A$10:$L$50,2),VLOOKUP($A40,'Anchorage All urban'!$A$10:$L$50,11))</f>
        <v>169.6</v>
      </c>
      <c r="D40" s="1">
        <f>IF(VLOOKUP($A40,'Anchorage All urban'!$A$10:$L$50,11)="",VLOOKUP($A40,'Anchorage All urban'!$A$10:$L$50,2),VLOOKUP($A40,'Anchorage All urban'!$A$10:$L$50,11))</f>
        <v>169.6</v>
      </c>
      <c r="E40" s="1">
        <f>IF(VLOOKUP($A40,'Anchorage All urban'!$A$10:$L$50,11)="",VLOOKUP($A40,'Anchorage All urban'!$A$10:$L$50,2),VLOOKUP($A40,'Anchorage All urban'!$A$10:$L$50,11))</f>
        <v>169.6</v>
      </c>
      <c r="F40" s="1">
        <f>IF(VLOOKUP($A40,'Anchorage All urban'!$A$10:$L$50,11)="",VLOOKUP($A40,'Anchorage All urban'!$A$10:$L$50,2),VLOOKUP($A40,'Anchorage All urban'!$A$10:$L$50,11))</f>
        <v>169.6</v>
      </c>
      <c r="G40" s="1">
        <f>IF(VLOOKUP($A40,'Anchorage All urban'!$A$10:$L$50,11)="",VLOOKUP($A40,'Anchorage All urban'!$A$10:$L$50,2),VLOOKUP($A40,'Anchorage All urban'!$A$10:$L$50,11))</f>
        <v>169.6</v>
      </c>
      <c r="H40" s="1">
        <f>IF(VLOOKUP($A40,'Anchorage All urban'!$A$10:$L$50,12)="",VLOOKUP($A40,'Anchorage All urban'!$A$10:$L$50,2),VLOOKUP($A40,'Anchorage All urban'!$A$10:$L$50,12))</f>
        <v>174.1</v>
      </c>
      <c r="I40" s="1">
        <f>IF(VLOOKUP($A40,'Anchorage All urban'!$A$10:$L$50,12)="",VLOOKUP($A40,'Anchorage All urban'!$A$10:$L$50,2),VLOOKUP($A40,'Anchorage All urban'!$A$10:$L$50,12))</f>
        <v>174.1</v>
      </c>
      <c r="J40" s="1">
        <f>IF(VLOOKUP($A40,'Anchorage All urban'!$A$10:$L$50,12)="",VLOOKUP($A40,'Anchorage All urban'!$A$10:$L$50,2),VLOOKUP($A40,'Anchorage All urban'!$A$10:$L$50,12))</f>
        <v>174.1</v>
      </c>
      <c r="K40" s="1">
        <f>IF(VLOOKUP($A40,'Anchorage All urban'!$A$10:$L$50,12)="",VLOOKUP($A40,'Anchorage All urban'!$A$10:$L$50,2),VLOOKUP($A40,'Anchorage All urban'!$A$10:$L$50,12))</f>
        <v>174.1</v>
      </c>
      <c r="L40" s="1">
        <f>IF(VLOOKUP($A40,'Anchorage All urban'!$A$10:$L$50,12)="",VLOOKUP($A40,'Anchorage All urban'!$A$10:$L$50,2),VLOOKUP($A40,'Anchorage All urban'!$A$10:$L$50,12))</f>
        <v>174.1</v>
      </c>
      <c r="M40" s="1">
        <f>IF(VLOOKUP($A40,'Anchorage All urban'!$A$10:$L$50,12)="",VLOOKUP($A40,'Anchorage All urban'!$A$10:$L$50,2),VLOOKUP($A40,'Anchorage All urban'!$A$10:$L$50,12))</f>
        <v>174.1</v>
      </c>
      <c r="N40" s="1">
        <f>IF(VLOOKUP($A40,'Anchorage All urban'!$A$10:$L$50,11)="",VLOOKUP($A40,'Anchorage All urban'!$A$10:$L$50,2),VLOOKUP($A40,'Anchorage All urban'!$A$10:$L$50,11))</f>
        <v>169.6</v>
      </c>
      <c r="O40" s="1">
        <f>IF(VLOOKUP($A40,'Anchorage All urban'!$A$10:$L$50,12)="",VLOOKUP($A40,'Anchorage All urban'!$A$10:$L$50,2),VLOOKUP($A40,'Anchorage All urban'!$A$10:$L$50,12))</f>
        <v>174.1</v>
      </c>
      <c r="P40" s="1">
        <f>'Anchorage All urban'!B45</f>
        <v>171.8</v>
      </c>
    </row>
    <row r="41" spans="1:16" ht="12.75">
      <c r="A41" s="2">
        <v>2006</v>
      </c>
      <c r="B41" s="1">
        <f>IF(VLOOKUP($A41,'Anchorage All urban'!$A$10:$L$50,11)="",VLOOKUP($A41,'Anchorage All urban'!$A$10:$L$50,2),VLOOKUP($A41,'Anchorage All urban'!$A$10:$L$50,11))</f>
        <v>0</v>
      </c>
      <c r="C41" s="1">
        <f>IF(VLOOKUP($A41,'Anchorage All urban'!$A$10:$L$50,11)="",VLOOKUP($A41,'Anchorage All urban'!$A$10:$L$50,2),VLOOKUP($A41,'Anchorage All urban'!$A$10:$L$50,11))</f>
        <v>0</v>
      </c>
      <c r="D41" s="1">
        <f>IF(VLOOKUP($A41,'Anchorage All urban'!$A$10:$L$50,11)="",VLOOKUP($A41,'Anchorage All urban'!$A$10:$L$50,2),VLOOKUP($A41,'Anchorage All urban'!$A$10:$L$50,11))</f>
        <v>0</v>
      </c>
      <c r="E41" s="1">
        <f>IF(VLOOKUP($A41,'Anchorage All urban'!$A$10:$L$50,11)="",VLOOKUP($A41,'Anchorage All urban'!$A$10:$L$50,2),VLOOKUP($A41,'Anchorage All urban'!$A$10:$L$50,11))</f>
        <v>0</v>
      </c>
      <c r="F41" s="1">
        <f>IF(VLOOKUP($A41,'Anchorage All urban'!$A$10:$L$50,11)="",VLOOKUP($A41,'Anchorage All urban'!$A$10:$L$50,2),VLOOKUP($A41,'Anchorage All urban'!$A$10:$L$50,11))</f>
        <v>0</v>
      </c>
      <c r="G41" s="1">
        <f>IF(VLOOKUP($A41,'Anchorage All urban'!$A$10:$L$50,11)="",VLOOKUP($A41,'Anchorage All urban'!$A$10:$L$50,2),VLOOKUP($A41,'Anchorage All urban'!$A$10:$L$50,11))</f>
        <v>0</v>
      </c>
      <c r="H41" s="1">
        <f>IF(VLOOKUP($A41,'Anchorage All urban'!$A$10:$L$50,12)="",VLOOKUP($A41,'Anchorage All urban'!$A$10:$L$50,2),VLOOKUP($A41,'Anchorage All urban'!$A$10:$L$50,12))</f>
        <v>0</v>
      </c>
      <c r="I41" s="1">
        <f>IF(VLOOKUP($A41,'Anchorage All urban'!$A$10:$L$50,12)="",VLOOKUP($A41,'Anchorage All urban'!$A$10:$L$50,2),VLOOKUP($A41,'Anchorage All urban'!$A$10:$L$50,12))</f>
        <v>0</v>
      </c>
      <c r="J41" s="1">
        <f>IF(VLOOKUP($A41,'Anchorage All urban'!$A$10:$L$50,12)="",VLOOKUP($A41,'Anchorage All urban'!$A$10:$L$50,2),VLOOKUP($A41,'Anchorage All urban'!$A$10:$L$50,12))</f>
        <v>0</v>
      </c>
      <c r="K41" s="1">
        <f>IF(VLOOKUP($A41,'Anchorage All urban'!$A$10:$L$50,12)="",VLOOKUP($A41,'Anchorage All urban'!$A$10:$L$50,2),VLOOKUP($A41,'Anchorage All urban'!$A$10:$L$50,12))</f>
        <v>0</v>
      </c>
      <c r="L41" s="1">
        <f>IF(VLOOKUP($A41,'Anchorage All urban'!$A$10:$L$50,12)="",VLOOKUP($A41,'Anchorage All urban'!$A$10:$L$50,2),VLOOKUP($A41,'Anchorage All urban'!$A$10:$L$50,12))</f>
        <v>0</v>
      </c>
      <c r="M41" s="1">
        <f>IF(VLOOKUP($A41,'Anchorage All urban'!$A$10:$L$50,12)="",VLOOKUP($A41,'Anchorage All urban'!$A$10:$L$50,2),VLOOKUP($A41,'Anchorage All urban'!$A$10:$L$50,12))</f>
        <v>0</v>
      </c>
      <c r="N41" s="1">
        <f>IF(VLOOKUP($A41,'Anchorage All urban'!$A$10:$L$50,11)="",VLOOKUP($A41,'Anchorage All urban'!$A$10:$L$50,2),VLOOKUP($A41,'Anchorage All urban'!$A$10:$L$50,11))</f>
        <v>0</v>
      </c>
      <c r="O41" s="1">
        <f>IF(VLOOKUP($A41,'Anchorage All urban'!$A$10:$L$50,12)="",VLOOKUP($A41,'Anchorage All urban'!$A$10:$L$50,2),VLOOKUP($A41,'Anchorage All urban'!$A$10:$L$50,12))</f>
        <v>0</v>
      </c>
      <c r="P41" s="1">
        <f>'Anchorage All urban'!B46</f>
        <v>0</v>
      </c>
    </row>
    <row r="42" spans="1:16" ht="12.75">
      <c r="A42" s="2">
        <v>2007</v>
      </c>
      <c r="B42" s="1"/>
      <c r="C42" s="1"/>
      <c r="D42" s="1"/>
      <c r="E42" s="1"/>
      <c r="F42" s="1"/>
      <c r="G42" s="1"/>
      <c r="H42" s="1"/>
      <c r="I42" s="1"/>
      <c r="J42" s="1"/>
      <c r="K42" s="1"/>
      <c r="L42" s="1"/>
      <c r="M42" s="1"/>
      <c r="N42" s="1"/>
      <c r="O42" s="1"/>
      <c r="P42" s="1"/>
    </row>
    <row r="43" ht="12.75">
      <c r="A43" s="2">
        <v>2008</v>
      </c>
    </row>
    <row r="44" ht="12.75">
      <c r="A44" s="2">
        <v>2009</v>
      </c>
    </row>
    <row r="45" ht="12.75">
      <c r="A45" s="2">
        <v>2010</v>
      </c>
    </row>
    <row r="105" ht="12.75">
      <c r="S105">
        <f>IF(K104="","",K104-$K$72)</f>
      </c>
    </row>
  </sheetData>
  <mergeCells count="2">
    <mergeCell ref="N2:O2"/>
    <mergeCell ref="A1:P1"/>
  </mergeCells>
  <printOptions/>
  <pageMargins left="0.75" right="0.75" top="1" bottom="1" header="0.5" footer="0.5"/>
  <pageSetup fitToHeight="1" fitToWidth="1" orientation="portrait" scale="83" r:id="rId1"/>
</worksheet>
</file>

<file path=xl/worksheets/sheet5.xml><?xml version="1.0" encoding="utf-8"?>
<worksheet xmlns="http://schemas.openxmlformats.org/spreadsheetml/2006/main" xmlns:r="http://schemas.openxmlformats.org/officeDocument/2006/relationships">
  <sheetPr>
    <pageSetUpPr fitToPage="1"/>
  </sheetPr>
  <dimension ref="A1:S105"/>
  <sheetViews>
    <sheetView workbookViewId="0" topLeftCell="A1">
      <pane xSplit="1" ySplit="4" topLeftCell="B5" activePane="bottomRight" state="frozen"/>
      <selection pane="topLeft" activeCell="W104" sqref="W103:X104"/>
      <selection pane="topRight" activeCell="W104" sqref="W103:X104"/>
      <selection pane="bottomLeft" activeCell="W104" sqref="W103:X104"/>
      <selection pane="bottomRight" activeCell="W104" sqref="W103:X104"/>
    </sheetView>
  </sheetViews>
  <sheetFormatPr defaultColWidth="9.33203125" defaultRowHeight="12.75"/>
  <cols>
    <col min="1" max="1" width="7.83203125" style="0" customWidth="1"/>
    <col min="2" max="16" width="7.16015625" style="0" customWidth="1"/>
  </cols>
  <sheetData>
    <row r="1" spans="1:16" ht="79.5" customHeight="1">
      <c r="A1" s="196" t="s">
        <v>63</v>
      </c>
      <c r="B1" s="196"/>
      <c r="C1" s="196"/>
      <c r="D1" s="196"/>
      <c r="E1" s="196"/>
      <c r="F1" s="196"/>
      <c r="G1" s="196"/>
      <c r="H1" s="196"/>
      <c r="I1" s="196"/>
      <c r="J1" s="196"/>
      <c r="K1" s="196"/>
      <c r="L1" s="196"/>
      <c r="M1" s="196"/>
      <c r="N1" s="196"/>
      <c r="O1" s="196"/>
      <c r="P1" s="196"/>
    </row>
    <row r="2" spans="1:16" ht="12.75">
      <c r="A2" s="17"/>
      <c r="B2" s="18"/>
      <c r="C2" s="18"/>
      <c r="D2" s="18"/>
      <c r="E2" s="18"/>
      <c r="F2" s="18"/>
      <c r="G2" s="18"/>
      <c r="H2" s="18"/>
      <c r="I2" s="18"/>
      <c r="J2" s="18"/>
      <c r="K2" s="18"/>
      <c r="L2" s="18"/>
      <c r="M2" s="18"/>
      <c r="N2" s="172" t="s">
        <v>18</v>
      </c>
      <c r="O2" s="172"/>
      <c r="P2" s="15"/>
    </row>
    <row r="3" spans="1:16" ht="12.75">
      <c r="A3" s="17"/>
      <c r="B3" s="18"/>
      <c r="C3" s="18"/>
      <c r="D3" s="18"/>
      <c r="E3" s="18"/>
      <c r="F3" s="18"/>
      <c r="G3" s="18"/>
      <c r="H3" s="18"/>
      <c r="I3" s="18"/>
      <c r="J3" s="18"/>
      <c r="K3" s="18"/>
      <c r="L3" s="18"/>
      <c r="M3" s="18"/>
      <c r="N3" s="69" t="s">
        <v>19</v>
      </c>
      <c r="O3" s="70" t="s">
        <v>20</v>
      </c>
      <c r="P3" s="101"/>
    </row>
    <row r="4" spans="1:16" ht="12.75">
      <c r="A4" s="17" t="s">
        <v>21</v>
      </c>
      <c r="B4" s="50" t="s">
        <v>22</v>
      </c>
      <c r="C4" s="50" t="s">
        <v>23</v>
      </c>
      <c r="D4" s="50" t="s">
        <v>24</v>
      </c>
      <c r="E4" s="50" t="s">
        <v>25</v>
      </c>
      <c r="F4" s="50" t="s">
        <v>26</v>
      </c>
      <c r="G4" s="50" t="s">
        <v>27</v>
      </c>
      <c r="H4" s="50" t="s">
        <v>28</v>
      </c>
      <c r="I4" s="50" t="s">
        <v>29</v>
      </c>
      <c r="J4" s="50" t="s">
        <v>30</v>
      </c>
      <c r="K4" s="50" t="s">
        <v>31</v>
      </c>
      <c r="L4" s="50" t="s">
        <v>32</v>
      </c>
      <c r="M4" s="34" t="s">
        <v>33</v>
      </c>
      <c r="N4" s="69" t="s">
        <v>34</v>
      </c>
      <c r="O4" s="70" t="s">
        <v>34</v>
      </c>
      <c r="P4" s="101" t="s">
        <v>35</v>
      </c>
    </row>
    <row r="5" spans="1:16" ht="12.75">
      <c r="A5" s="2">
        <v>1970</v>
      </c>
      <c r="B5" s="1">
        <f>IF(VLOOKUP($A5,'USA All Cities'!$A$69:$P$105,14)="",VLOOKUP($A5,'USA All Cities'!$A$69:$P$105,16),VLOOKUP($A5,'USA All Cities'!$A$69:$P$105,14))</f>
        <v>38.31666666666666</v>
      </c>
      <c r="C5" s="1">
        <f>IF(VLOOKUP($A5,'USA All Cities'!$A$69:$P$105,14)="",VLOOKUP($A5,'USA All Cities'!$A$69:$P$105,16),VLOOKUP($A5,'USA All Cities'!$A$69:$P$105,14))</f>
        <v>38.31666666666666</v>
      </c>
      <c r="D5" s="1">
        <f>IF(VLOOKUP($A5,'USA All Cities'!$A$69:$P$105,14)="",VLOOKUP($A5,'USA All Cities'!$A$69:$P$105,16),VLOOKUP($A5,'USA All Cities'!$A$69:$P$105,14))</f>
        <v>38.31666666666666</v>
      </c>
      <c r="E5" s="1">
        <f>IF(VLOOKUP($A5,'USA All Cities'!$A$69:$P$105,14)="",VLOOKUP($A5,'USA All Cities'!$A$69:$P$105,16),VLOOKUP($A5,'USA All Cities'!$A$69:$P$105,14))</f>
        <v>38.31666666666666</v>
      </c>
      <c r="F5" s="1">
        <f>IF(VLOOKUP($A5,'USA All Cities'!$A$69:$P$105,14)="",VLOOKUP($A5,'USA All Cities'!$A$69:$P$105,16),VLOOKUP($A5,'USA All Cities'!$A$69:$P$105,14))</f>
        <v>38.31666666666666</v>
      </c>
      <c r="G5" s="1">
        <f>IF(VLOOKUP($A5,'USA All Cities'!$A$69:$P$105,14)="",VLOOKUP($A5,'USA All Cities'!$A$69:$P$105,16),VLOOKUP($A5,'USA All Cities'!$A$69:$P$105,14))</f>
        <v>38.31666666666666</v>
      </c>
      <c r="H5" s="1">
        <f>IF(VLOOKUP($A5,'USA All Cities'!$A$69:$P$105,15)="",VLOOKUP($A5,'USA All Cities'!$A$69:$P$105,16),VLOOKUP($A5,'USA All Cities'!$A$69:$P$105,15))</f>
        <v>39.333333333333336</v>
      </c>
      <c r="I5" s="1">
        <f>IF(VLOOKUP($A5,'USA All Cities'!$A$69:$P$105,15)="",VLOOKUP($A5,'USA All Cities'!$A$69:$P$105,16),VLOOKUP($A5,'USA All Cities'!$A$69:$P$105,15))</f>
        <v>39.333333333333336</v>
      </c>
      <c r="J5" s="1">
        <f>IF(VLOOKUP($A5,'USA All Cities'!$A$69:$P$105,15)="",VLOOKUP($A5,'USA All Cities'!$A$69:$P$105,16),VLOOKUP($A5,'USA All Cities'!$A$69:$P$105,15))</f>
        <v>39.333333333333336</v>
      </c>
      <c r="K5" s="1">
        <f>IF(VLOOKUP($A5,'USA All Cities'!$A$69:$P$105,15)="",VLOOKUP($A5,'USA All Cities'!$A$69:$P$105,16),VLOOKUP($A5,'USA All Cities'!$A$69:$P$105,15))</f>
        <v>39.333333333333336</v>
      </c>
      <c r="L5" s="1">
        <f>IF(VLOOKUP($A5,'USA All Cities'!$A$69:$P$105,15)="",VLOOKUP($A5,'USA All Cities'!$A$69:$P$105,16),VLOOKUP($A5,'USA All Cities'!$A$69:$P$105,15))</f>
        <v>39.333333333333336</v>
      </c>
      <c r="M5" s="1">
        <f>IF(VLOOKUP($A5,'USA All Cities'!$A$69:$P$105,15)="",VLOOKUP($A5,'USA All Cities'!$A$69:$P$105,16),VLOOKUP($A5,'USA All Cities'!$A$69:$P$105,15))</f>
        <v>39.333333333333336</v>
      </c>
      <c r="N5" s="1">
        <f>IF(VLOOKUP($A5,'USA All Cities'!$A$69:$P$105,14)="",VLOOKUP($A5,'USA All Cities'!$A$69:$P$105,16),VLOOKUP($A5,'USA All Cities'!$A$69:$P$105,14))</f>
        <v>38.31666666666666</v>
      </c>
      <c r="O5" s="1">
        <f>IF(VLOOKUP($A5,'USA All Cities'!$A$69:$P$105,15)="",VLOOKUP($A5,'USA All Cities'!$A$69:$P$105,16),VLOOKUP($A5,'USA All Cities'!$A$69:$P$105,15))</f>
        <v>39.333333333333336</v>
      </c>
      <c r="P5" s="1">
        <f>IF(VLOOKUP($A5,'USA All Cities'!$A$69:$P$105,16)="",VLOOKUP($A5,'USA All Cities'!$A$69:$P$105,16),VLOOKUP($A5,'USA All Cities'!$A$69:$P$105,16))</f>
        <v>38.824999999999996</v>
      </c>
    </row>
    <row r="6" spans="1:16" ht="12.75">
      <c r="A6" s="2">
        <v>1971</v>
      </c>
      <c r="B6" s="1">
        <f>IF(VLOOKUP($A6,'USA All Cities'!$A$69:$P$105,14)="",VLOOKUP($A6,'USA All Cities'!$A$69:$P$105,16),VLOOKUP($A6,'USA All Cities'!$A$69:$P$105,14))</f>
        <v>40.11666666666666</v>
      </c>
      <c r="C6" s="1">
        <f>IF(VLOOKUP($A6,'USA All Cities'!$A$69:$P$105,14)="",VLOOKUP($A6,'USA All Cities'!$A$69:$P$105,16),VLOOKUP($A6,'USA All Cities'!$A$69:$P$105,14))</f>
        <v>40.11666666666666</v>
      </c>
      <c r="D6" s="1">
        <f>IF(VLOOKUP($A6,'USA All Cities'!$A$69:$P$105,14)="",VLOOKUP($A6,'USA All Cities'!$A$69:$P$105,16),VLOOKUP($A6,'USA All Cities'!$A$69:$P$105,14))</f>
        <v>40.11666666666666</v>
      </c>
      <c r="E6" s="1">
        <f>IF(VLOOKUP($A6,'USA All Cities'!$A$69:$P$105,14)="",VLOOKUP($A6,'USA All Cities'!$A$69:$P$105,16),VLOOKUP($A6,'USA All Cities'!$A$69:$P$105,14))</f>
        <v>40.11666666666666</v>
      </c>
      <c r="F6" s="1">
        <f>IF(VLOOKUP($A6,'USA All Cities'!$A$69:$P$105,14)="",VLOOKUP($A6,'USA All Cities'!$A$69:$P$105,16),VLOOKUP($A6,'USA All Cities'!$A$69:$P$105,14))</f>
        <v>40.11666666666666</v>
      </c>
      <c r="G6" s="1">
        <f>IF(VLOOKUP($A6,'USA All Cities'!$A$69:$P$105,14)="",VLOOKUP($A6,'USA All Cities'!$A$69:$P$105,16),VLOOKUP($A6,'USA All Cities'!$A$69:$P$105,14))</f>
        <v>40.11666666666666</v>
      </c>
      <c r="H6" s="1">
        <f>IF(VLOOKUP($A6,'USA All Cities'!$A$69:$P$105,15)="",VLOOKUP($A6,'USA All Cities'!$A$69:$P$105,16),VLOOKUP($A6,'USA All Cities'!$A$69:$P$105,15))</f>
        <v>40.86666666666667</v>
      </c>
      <c r="I6" s="1">
        <f>IF(VLOOKUP($A6,'USA All Cities'!$A$69:$P$105,15)="",VLOOKUP($A6,'USA All Cities'!$A$69:$P$105,16),VLOOKUP($A6,'USA All Cities'!$A$69:$P$105,15))</f>
        <v>40.86666666666667</v>
      </c>
      <c r="J6" s="1">
        <f>IF(VLOOKUP($A6,'USA All Cities'!$A$69:$P$105,15)="",VLOOKUP($A6,'USA All Cities'!$A$69:$P$105,16),VLOOKUP($A6,'USA All Cities'!$A$69:$P$105,15))</f>
        <v>40.86666666666667</v>
      </c>
      <c r="K6" s="1">
        <f>IF(VLOOKUP($A6,'USA All Cities'!$A$69:$P$105,15)="",VLOOKUP($A6,'USA All Cities'!$A$69:$P$105,16),VLOOKUP($A6,'USA All Cities'!$A$69:$P$105,15))</f>
        <v>40.86666666666667</v>
      </c>
      <c r="L6" s="1">
        <f>IF(VLOOKUP($A6,'USA All Cities'!$A$69:$P$105,15)="",VLOOKUP($A6,'USA All Cities'!$A$69:$P$105,16),VLOOKUP($A6,'USA All Cities'!$A$69:$P$105,15))</f>
        <v>40.86666666666667</v>
      </c>
      <c r="M6" s="1">
        <f>IF(VLOOKUP($A6,'USA All Cities'!$A$69:$P$105,15)="",VLOOKUP($A6,'USA All Cities'!$A$69:$P$105,16),VLOOKUP($A6,'USA All Cities'!$A$69:$P$105,15))</f>
        <v>40.86666666666667</v>
      </c>
      <c r="N6" s="1">
        <f>IF(VLOOKUP($A6,'USA All Cities'!$A$69:$P$105,14)="",VLOOKUP($A6,'USA All Cities'!$A$69:$P$105,16),VLOOKUP($A6,'USA All Cities'!$A$69:$P$105,14))</f>
        <v>40.11666666666666</v>
      </c>
      <c r="O6" s="1">
        <f>IF(VLOOKUP($A6,'USA All Cities'!$A$69:$P$105,15)="",VLOOKUP($A6,'USA All Cities'!$A$69:$P$105,16),VLOOKUP($A6,'USA All Cities'!$A$69:$P$105,15))</f>
        <v>40.86666666666667</v>
      </c>
      <c r="P6" s="1">
        <f>IF(VLOOKUP($A6,'USA All Cities'!$A$69:$P$105,16)="",VLOOKUP($A6,'USA All Cities'!$A$69:$P$105,16),VLOOKUP($A6,'USA All Cities'!$A$69:$P$105,16))</f>
        <v>40.49166666666667</v>
      </c>
    </row>
    <row r="7" spans="1:16" ht="12.75">
      <c r="A7" s="2">
        <v>1972</v>
      </c>
      <c r="B7" s="1">
        <f>IF(VLOOKUP($A7,'USA All Cities'!$A$69:$P$105,14)="",VLOOKUP($A7,'USA All Cities'!$A$69:$P$105,16),VLOOKUP($A7,'USA All Cities'!$A$69:$P$105,14))</f>
        <v>41.43333333333334</v>
      </c>
      <c r="C7" s="1">
        <f>IF(VLOOKUP($A7,'USA All Cities'!$A$69:$P$105,14)="",VLOOKUP($A7,'USA All Cities'!$A$69:$P$105,16),VLOOKUP($A7,'USA All Cities'!$A$69:$P$105,14))</f>
        <v>41.43333333333334</v>
      </c>
      <c r="D7" s="1">
        <f>IF(VLOOKUP($A7,'USA All Cities'!$A$69:$P$105,14)="",VLOOKUP($A7,'USA All Cities'!$A$69:$P$105,16),VLOOKUP($A7,'USA All Cities'!$A$69:$P$105,14))</f>
        <v>41.43333333333334</v>
      </c>
      <c r="E7" s="1">
        <f>IF(VLOOKUP($A7,'USA All Cities'!$A$69:$P$105,14)="",VLOOKUP($A7,'USA All Cities'!$A$69:$P$105,16),VLOOKUP($A7,'USA All Cities'!$A$69:$P$105,14))</f>
        <v>41.43333333333334</v>
      </c>
      <c r="F7" s="1">
        <f>IF(VLOOKUP($A7,'USA All Cities'!$A$69:$P$105,14)="",VLOOKUP($A7,'USA All Cities'!$A$69:$P$105,16),VLOOKUP($A7,'USA All Cities'!$A$69:$P$105,14))</f>
        <v>41.43333333333334</v>
      </c>
      <c r="G7" s="1">
        <f>IF(VLOOKUP($A7,'USA All Cities'!$A$69:$P$105,14)="",VLOOKUP($A7,'USA All Cities'!$A$69:$P$105,16),VLOOKUP($A7,'USA All Cities'!$A$69:$P$105,14))</f>
        <v>41.43333333333334</v>
      </c>
      <c r="H7" s="1">
        <f>IF(VLOOKUP($A7,'USA All Cities'!$A$69:$P$105,15)="",VLOOKUP($A7,'USA All Cities'!$A$69:$P$105,16),VLOOKUP($A7,'USA All Cities'!$A$69:$P$105,15))</f>
        <v>42.2</v>
      </c>
      <c r="I7" s="1">
        <f>IF(VLOOKUP($A7,'USA All Cities'!$A$69:$P$105,15)="",VLOOKUP($A7,'USA All Cities'!$A$69:$P$105,16),VLOOKUP($A7,'USA All Cities'!$A$69:$P$105,15))</f>
        <v>42.2</v>
      </c>
      <c r="J7" s="1">
        <f>IF(VLOOKUP($A7,'USA All Cities'!$A$69:$P$105,15)="",VLOOKUP($A7,'USA All Cities'!$A$69:$P$105,16),VLOOKUP($A7,'USA All Cities'!$A$69:$P$105,15))</f>
        <v>42.2</v>
      </c>
      <c r="K7" s="1">
        <f>IF(VLOOKUP($A7,'USA All Cities'!$A$69:$P$105,15)="",VLOOKUP($A7,'USA All Cities'!$A$69:$P$105,16),VLOOKUP($A7,'USA All Cities'!$A$69:$P$105,15))</f>
        <v>42.2</v>
      </c>
      <c r="L7" s="1">
        <f>IF(VLOOKUP($A7,'USA All Cities'!$A$69:$P$105,15)="",VLOOKUP($A7,'USA All Cities'!$A$69:$P$105,16),VLOOKUP($A7,'USA All Cities'!$A$69:$P$105,15))</f>
        <v>42.2</v>
      </c>
      <c r="M7" s="1">
        <f>IF(VLOOKUP($A7,'USA All Cities'!$A$69:$P$105,15)="",VLOOKUP($A7,'USA All Cities'!$A$69:$P$105,16),VLOOKUP($A7,'USA All Cities'!$A$69:$P$105,15))</f>
        <v>42.2</v>
      </c>
      <c r="N7" s="1">
        <f>IF(VLOOKUP($A7,'USA All Cities'!$A$69:$P$105,14)="",VLOOKUP($A7,'USA All Cities'!$A$69:$P$105,16),VLOOKUP($A7,'USA All Cities'!$A$69:$P$105,14))</f>
        <v>41.43333333333334</v>
      </c>
      <c r="O7" s="1">
        <f>IF(VLOOKUP($A7,'USA All Cities'!$A$69:$P$105,15)="",VLOOKUP($A7,'USA All Cities'!$A$69:$P$105,16),VLOOKUP($A7,'USA All Cities'!$A$69:$P$105,15))</f>
        <v>42.2</v>
      </c>
      <c r="P7" s="1">
        <f>IF(VLOOKUP($A7,'USA All Cities'!$A$69:$P$105,16)="",VLOOKUP($A7,'USA All Cities'!$A$69:$P$105,16),VLOOKUP($A7,'USA All Cities'!$A$69:$P$105,16))</f>
        <v>41.81666666666667</v>
      </c>
    </row>
    <row r="8" spans="1:16" ht="12.75">
      <c r="A8" s="2">
        <v>1973</v>
      </c>
      <c r="B8" s="1">
        <f>IF(VLOOKUP($A8,'USA All Cities'!$A$69:$P$105,14)="",VLOOKUP($A8,'USA All Cities'!$A$69:$P$105,16),VLOOKUP($A8,'USA All Cities'!$A$69:$P$105,14))</f>
        <v>43.416666666666664</v>
      </c>
      <c r="C8" s="1">
        <f>IF(VLOOKUP($A8,'USA All Cities'!$A$69:$P$105,14)="",VLOOKUP($A8,'USA All Cities'!$A$69:$P$105,16),VLOOKUP($A8,'USA All Cities'!$A$69:$P$105,14))</f>
        <v>43.416666666666664</v>
      </c>
      <c r="D8" s="1">
        <f>IF(VLOOKUP($A8,'USA All Cities'!$A$69:$P$105,14)="",VLOOKUP($A8,'USA All Cities'!$A$69:$P$105,16),VLOOKUP($A8,'USA All Cities'!$A$69:$P$105,14))</f>
        <v>43.416666666666664</v>
      </c>
      <c r="E8" s="1">
        <f>IF(VLOOKUP($A8,'USA All Cities'!$A$69:$P$105,14)="",VLOOKUP($A8,'USA All Cities'!$A$69:$P$105,16),VLOOKUP($A8,'USA All Cities'!$A$69:$P$105,14))</f>
        <v>43.416666666666664</v>
      </c>
      <c r="F8" s="1">
        <f>IF(VLOOKUP($A8,'USA All Cities'!$A$69:$P$105,14)="",VLOOKUP($A8,'USA All Cities'!$A$69:$P$105,16),VLOOKUP($A8,'USA All Cities'!$A$69:$P$105,14))</f>
        <v>43.416666666666664</v>
      </c>
      <c r="G8" s="1">
        <f>IF(VLOOKUP($A8,'USA All Cities'!$A$69:$P$105,14)="",VLOOKUP($A8,'USA All Cities'!$A$69:$P$105,16),VLOOKUP($A8,'USA All Cities'!$A$69:$P$105,14))</f>
        <v>43.416666666666664</v>
      </c>
      <c r="H8" s="1">
        <f>IF(VLOOKUP($A8,'USA All Cities'!$A$69:$P$105,15)="",VLOOKUP($A8,'USA All Cities'!$A$69:$P$105,16),VLOOKUP($A8,'USA All Cities'!$A$69:$P$105,15))</f>
        <v>45.38333333333333</v>
      </c>
      <c r="I8" s="1">
        <f>IF(VLOOKUP($A8,'USA All Cities'!$A$69:$P$105,15)="",VLOOKUP($A8,'USA All Cities'!$A$69:$P$105,16),VLOOKUP($A8,'USA All Cities'!$A$69:$P$105,15))</f>
        <v>45.38333333333333</v>
      </c>
      <c r="J8" s="1">
        <f>IF(VLOOKUP($A8,'USA All Cities'!$A$69:$P$105,15)="",VLOOKUP($A8,'USA All Cities'!$A$69:$P$105,16),VLOOKUP($A8,'USA All Cities'!$A$69:$P$105,15))</f>
        <v>45.38333333333333</v>
      </c>
      <c r="K8" s="1">
        <f>IF(VLOOKUP($A8,'USA All Cities'!$A$69:$P$105,15)="",VLOOKUP($A8,'USA All Cities'!$A$69:$P$105,16),VLOOKUP($A8,'USA All Cities'!$A$69:$P$105,15))</f>
        <v>45.38333333333333</v>
      </c>
      <c r="L8" s="1">
        <f>IF(VLOOKUP($A8,'USA All Cities'!$A$69:$P$105,15)="",VLOOKUP($A8,'USA All Cities'!$A$69:$P$105,16),VLOOKUP($A8,'USA All Cities'!$A$69:$P$105,15))</f>
        <v>45.38333333333333</v>
      </c>
      <c r="M8" s="1">
        <f>IF(VLOOKUP($A8,'USA All Cities'!$A$69:$P$105,15)="",VLOOKUP($A8,'USA All Cities'!$A$69:$P$105,16),VLOOKUP($A8,'USA All Cities'!$A$69:$P$105,15))</f>
        <v>45.38333333333333</v>
      </c>
      <c r="N8" s="1">
        <f>IF(VLOOKUP($A8,'USA All Cities'!$A$69:$P$105,14)="",VLOOKUP($A8,'USA All Cities'!$A$69:$P$105,16),VLOOKUP($A8,'USA All Cities'!$A$69:$P$105,14))</f>
        <v>43.416666666666664</v>
      </c>
      <c r="O8" s="1">
        <f>IF(VLOOKUP($A8,'USA All Cities'!$A$69:$P$105,15)="",VLOOKUP($A8,'USA All Cities'!$A$69:$P$105,16),VLOOKUP($A8,'USA All Cities'!$A$69:$P$105,15))</f>
        <v>45.38333333333333</v>
      </c>
      <c r="P8" s="1">
        <f>IF(VLOOKUP($A8,'USA All Cities'!$A$69:$P$105,16)="",VLOOKUP($A8,'USA All Cities'!$A$69:$P$105,16),VLOOKUP($A8,'USA All Cities'!$A$69:$P$105,16))</f>
        <v>44.400000000000006</v>
      </c>
    </row>
    <row r="9" spans="1:16" ht="12.75">
      <c r="A9" s="2">
        <v>1974</v>
      </c>
      <c r="B9" s="1">
        <f>IF(VLOOKUP($A9,'USA All Cities'!$A$69:$P$105,14)="",VLOOKUP($A9,'USA All Cities'!$A$69:$P$105,16),VLOOKUP($A9,'USA All Cities'!$A$69:$P$105,14))</f>
        <v>47.866666666666674</v>
      </c>
      <c r="C9" s="1">
        <f>IF(VLOOKUP($A9,'USA All Cities'!$A$69:$P$105,14)="",VLOOKUP($A9,'USA All Cities'!$A$69:$P$105,16),VLOOKUP($A9,'USA All Cities'!$A$69:$P$105,14))</f>
        <v>47.866666666666674</v>
      </c>
      <c r="D9" s="1">
        <f>IF(VLOOKUP($A9,'USA All Cities'!$A$69:$P$105,14)="",VLOOKUP($A9,'USA All Cities'!$A$69:$P$105,16),VLOOKUP($A9,'USA All Cities'!$A$69:$P$105,14))</f>
        <v>47.866666666666674</v>
      </c>
      <c r="E9" s="1">
        <f>IF(VLOOKUP($A9,'USA All Cities'!$A$69:$P$105,14)="",VLOOKUP($A9,'USA All Cities'!$A$69:$P$105,16),VLOOKUP($A9,'USA All Cities'!$A$69:$P$105,14))</f>
        <v>47.866666666666674</v>
      </c>
      <c r="F9" s="1">
        <f>IF(VLOOKUP($A9,'USA All Cities'!$A$69:$P$105,14)="",VLOOKUP($A9,'USA All Cities'!$A$69:$P$105,16),VLOOKUP($A9,'USA All Cities'!$A$69:$P$105,14))</f>
        <v>47.866666666666674</v>
      </c>
      <c r="G9" s="1">
        <f>IF(VLOOKUP($A9,'USA All Cities'!$A$69:$P$105,14)="",VLOOKUP($A9,'USA All Cities'!$A$69:$P$105,16),VLOOKUP($A9,'USA All Cities'!$A$69:$P$105,14))</f>
        <v>47.866666666666674</v>
      </c>
      <c r="H9" s="1">
        <f>IF(VLOOKUP($A9,'USA All Cities'!$A$69:$P$105,15)="",VLOOKUP($A9,'USA All Cities'!$A$69:$P$105,16),VLOOKUP($A9,'USA All Cities'!$A$69:$P$105,15))</f>
        <v>50.75</v>
      </c>
      <c r="I9" s="1">
        <f>IF(VLOOKUP($A9,'USA All Cities'!$A$69:$P$105,15)="",VLOOKUP($A9,'USA All Cities'!$A$69:$P$105,16),VLOOKUP($A9,'USA All Cities'!$A$69:$P$105,15))</f>
        <v>50.75</v>
      </c>
      <c r="J9" s="1">
        <f>IF(VLOOKUP($A9,'USA All Cities'!$A$69:$P$105,15)="",VLOOKUP($A9,'USA All Cities'!$A$69:$P$105,16),VLOOKUP($A9,'USA All Cities'!$A$69:$P$105,15))</f>
        <v>50.75</v>
      </c>
      <c r="K9" s="1">
        <f>IF(VLOOKUP($A9,'USA All Cities'!$A$69:$P$105,15)="",VLOOKUP($A9,'USA All Cities'!$A$69:$P$105,16),VLOOKUP($A9,'USA All Cities'!$A$69:$P$105,15))</f>
        <v>50.75</v>
      </c>
      <c r="L9" s="1">
        <f>IF(VLOOKUP($A9,'USA All Cities'!$A$69:$P$105,15)="",VLOOKUP($A9,'USA All Cities'!$A$69:$P$105,16),VLOOKUP($A9,'USA All Cities'!$A$69:$P$105,15))</f>
        <v>50.75</v>
      </c>
      <c r="M9" s="1">
        <f>IF(VLOOKUP($A9,'USA All Cities'!$A$69:$P$105,15)="",VLOOKUP($A9,'USA All Cities'!$A$69:$P$105,16),VLOOKUP($A9,'USA All Cities'!$A$69:$P$105,15))</f>
        <v>50.75</v>
      </c>
      <c r="N9" s="1">
        <f>IF(VLOOKUP($A9,'USA All Cities'!$A$69:$P$105,14)="",VLOOKUP($A9,'USA All Cities'!$A$69:$P$105,16),VLOOKUP($A9,'USA All Cities'!$A$69:$P$105,14))</f>
        <v>47.866666666666674</v>
      </c>
      <c r="O9" s="1">
        <f>IF(VLOOKUP($A9,'USA All Cities'!$A$69:$P$105,15)="",VLOOKUP($A9,'USA All Cities'!$A$69:$P$105,16),VLOOKUP($A9,'USA All Cities'!$A$69:$P$105,15))</f>
        <v>50.75</v>
      </c>
      <c r="P9" s="1">
        <f>IF(VLOOKUP($A9,'USA All Cities'!$A$69:$P$105,16)="",VLOOKUP($A9,'USA All Cities'!$A$69:$P$105,16),VLOOKUP($A9,'USA All Cities'!$A$69:$P$105,16))</f>
        <v>49.30833333333334</v>
      </c>
    </row>
    <row r="10" spans="1:16" ht="12.75">
      <c r="A10" s="2">
        <v>1975</v>
      </c>
      <c r="B10" s="1">
        <f>IF(VLOOKUP($A10,'USA All Cities'!$A$69:$P$105,14)="",VLOOKUP($A10,'USA All Cities'!$A$69:$P$105,16),VLOOKUP($A10,'USA All Cities'!$A$69:$P$105,14))</f>
        <v>52.83333333333334</v>
      </c>
      <c r="C10" s="1">
        <f>IF(VLOOKUP($A10,'USA All Cities'!$A$69:$P$105,14)="",VLOOKUP($A10,'USA All Cities'!$A$69:$P$105,16),VLOOKUP($A10,'USA All Cities'!$A$69:$P$105,14))</f>
        <v>52.83333333333334</v>
      </c>
      <c r="D10" s="1">
        <f>IF(VLOOKUP($A10,'USA All Cities'!$A$69:$P$105,14)="",VLOOKUP($A10,'USA All Cities'!$A$69:$P$105,16),VLOOKUP($A10,'USA All Cities'!$A$69:$P$105,14))</f>
        <v>52.83333333333334</v>
      </c>
      <c r="E10" s="1">
        <f>IF(VLOOKUP($A10,'USA All Cities'!$A$69:$P$105,14)="",VLOOKUP($A10,'USA All Cities'!$A$69:$P$105,16),VLOOKUP($A10,'USA All Cities'!$A$69:$P$105,14))</f>
        <v>52.83333333333334</v>
      </c>
      <c r="F10" s="1">
        <f>IF(VLOOKUP($A10,'USA All Cities'!$A$69:$P$105,14)="",VLOOKUP($A10,'USA All Cities'!$A$69:$P$105,16),VLOOKUP($A10,'USA All Cities'!$A$69:$P$105,14))</f>
        <v>52.83333333333334</v>
      </c>
      <c r="G10" s="1">
        <f>IF(VLOOKUP($A10,'USA All Cities'!$A$69:$P$105,14)="",VLOOKUP($A10,'USA All Cities'!$A$69:$P$105,16),VLOOKUP($A10,'USA All Cities'!$A$69:$P$105,14))</f>
        <v>52.83333333333334</v>
      </c>
      <c r="H10" s="1">
        <f>IF(VLOOKUP($A10,'USA All Cities'!$A$69:$P$105,15)="",VLOOKUP($A10,'USA All Cities'!$A$69:$P$105,16),VLOOKUP($A10,'USA All Cities'!$A$69:$P$105,15))</f>
        <v>54.800000000000004</v>
      </c>
      <c r="I10" s="1">
        <f>IF(VLOOKUP($A10,'USA All Cities'!$A$69:$P$105,15)="",VLOOKUP($A10,'USA All Cities'!$A$69:$P$105,16),VLOOKUP($A10,'USA All Cities'!$A$69:$P$105,15))</f>
        <v>54.800000000000004</v>
      </c>
      <c r="J10" s="1">
        <f>IF(VLOOKUP($A10,'USA All Cities'!$A$69:$P$105,15)="",VLOOKUP($A10,'USA All Cities'!$A$69:$P$105,16),VLOOKUP($A10,'USA All Cities'!$A$69:$P$105,15))</f>
        <v>54.800000000000004</v>
      </c>
      <c r="K10" s="1">
        <f>IF(VLOOKUP($A10,'USA All Cities'!$A$69:$P$105,15)="",VLOOKUP($A10,'USA All Cities'!$A$69:$P$105,16),VLOOKUP($A10,'USA All Cities'!$A$69:$P$105,15))</f>
        <v>54.800000000000004</v>
      </c>
      <c r="L10" s="1">
        <f>IF(VLOOKUP($A10,'USA All Cities'!$A$69:$P$105,15)="",VLOOKUP($A10,'USA All Cities'!$A$69:$P$105,16),VLOOKUP($A10,'USA All Cities'!$A$69:$P$105,15))</f>
        <v>54.800000000000004</v>
      </c>
      <c r="M10" s="1">
        <f>IF(VLOOKUP($A10,'USA All Cities'!$A$69:$P$105,15)="",VLOOKUP($A10,'USA All Cities'!$A$69:$P$105,16),VLOOKUP($A10,'USA All Cities'!$A$69:$P$105,15))</f>
        <v>54.800000000000004</v>
      </c>
      <c r="N10" s="1">
        <f>IF(VLOOKUP($A10,'USA All Cities'!$A$69:$P$105,14)="",VLOOKUP($A10,'USA All Cities'!$A$69:$P$105,16),VLOOKUP($A10,'USA All Cities'!$A$69:$P$105,14))</f>
        <v>52.83333333333334</v>
      </c>
      <c r="O10" s="1">
        <f>IF(VLOOKUP($A10,'USA All Cities'!$A$69:$P$105,15)="",VLOOKUP($A10,'USA All Cities'!$A$69:$P$105,16),VLOOKUP($A10,'USA All Cities'!$A$69:$P$105,15))</f>
        <v>54.800000000000004</v>
      </c>
      <c r="P10" s="1">
        <f>IF(VLOOKUP($A10,'USA All Cities'!$A$69:$P$105,16)="",VLOOKUP($A10,'USA All Cities'!$A$69:$P$105,16),VLOOKUP($A10,'USA All Cities'!$A$69:$P$105,16))</f>
        <v>53.81666666666667</v>
      </c>
    </row>
    <row r="11" spans="1:16" ht="12.75">
      <c r="A11" s="2">
        <v>1976</v>
      </c>
      <c r="B11" s="1">
        <f>IF(VLOOKUP($A11,'USA All Cities'!$A$69:$P$105,14)="",VLOOKUP($A11,'USA All Cities'!$A$69:$P$105,16),VLOOKUP($A11,'USA All Cities'!$A$69:$P$105,14))</f>
        <v>56.11666666666667</v>
      </c>
      <c r="C11" s="1">
        <f>IF(VLOOKUP($A11,'USA All Cities'!$A$69:$P$105,14)="",VLOOKUP($A11,'USA All Cities'!$A$69:$P$105,16),VLOOKUP($A11,'USA All Cities'!$A$69:$P$105,14))</f>
        <v>56.11666666666667</v>
      </c>
      <c r="D11" s="1">
        <f>IF(VLOOKUP($A11,'USA All Cities'!$A$69:$P$105,14)="",VLOOKUP($A11,'USA All Cities'!$A$69:$P$105,16),VLOOKUP($A11,'USA All Cities'!$A$69:$P$105,14))</f>
        <v>56.11666666666667</v>
      </c>
      <c r="E11" s="1">
        <f>IF(VLOOKUP($A11,'USA All Cities'!$A$69:$P$105,14)="",VLOOKUP($A11,'USA All Cities'!$A$69:$P$105,16),VLOOKUP($A11,'USA All Cities'!$A$69:$P$105,14))</f>
        <v>56.11666666666667</v>
      </c>
      <c r="F11" s="1">
        <f>IF(VLOOKUP($A11,'USA All Cities'!$A$69:$P$105,14)="",VLOOKUP($A11,'USA All Cities'!$A$69:$P$105,16),VLOOKUP($A11,'USA All Cities'!$A$69:$P$105,14))</f>
        <v>56.11666666666667</v>
      </c>
      <c r="G11" s="1">
        <f>IF(VLOOKUP($A11,'USA All Cities'!$A$69:$P$105,14)="",VLOOKUP($A11,'USA All Cities'!$A$69:$P$105,16),VLOOKUP($A11,'USA All Cities'!$A$69:$P$105,14))</f>
        <v>56.11666666666667</v>
      </c>
      <c r="H11" s="1">
        <f>IF(VLOOKUP($A11,'USA All Cities'!$A$69:$P$105,15)="",VLOOKUP($A11,'USA All Cities'!$A$69:$P$105,16),VLOOKUP($A11,'USA All Cities'!$A$69:$P$105,15))</f>
        <v>57.699999999999996</v>
      </c>
      <c r="I11" s="1">
        <f>IF(VLOOKUP($A11,'USA All Cities'!$A$69:$P$105,15)="",VLOOKUP($A11,'USA All Cities'!$A$69:$P$105,16),VLOOKUP($A11,'USA All Cities'!$A$69:$P$105,15))</f>
        <v>57.699999999999996</v>
      </c>
      <c r="J11" s="1">
        <f>IF(VLOOKUP($A11,'USA All Cities'!$A$69:$P$105,15)="",VLOOKUP($A11,'USA All Cities'!$A$69:$P$105,16),VLOOKUP($A11,'USA All Cities'!$A$69:$P$105,15))</f>
        <v>57.699999999999996</v>
      </c>
      <c r="K11" s="1">
        <f>IF(VLOOKUP($A11,'USA All Cities'!$A$69:$P$105,15)="",VLOOKUP($A11,'USA All Cities'!$A$69:$P$105,16),VLOOKUP($A11,'USA All Cities'!$A$69:$P$105,15))</f>
        <v>57.699999999999996</v>
      </c>
      <c r="L11" s="1">
        <f>IF(VLOOKUP($A11,'USA All Cities'!$A$69:$P$105,15)="",VLOOKUP($A11,'USA All Cities'!$A$69:$P$105,16),VLOOKUP($A11,'USA All Cities'!$A$69:$P$105,15))</f>
        <v>57.699999999999996</v>
      </c>
      <c r="M11" s="1">
        <f>IF(VLOOKUP($A11,'USA All Cities'!$A$69:$P$105,15)="",VLOOKUP($A11,'USA All Cities'!$A$69:$P$105,16),VLOOKUP($A11,'USA All Cities'!$A$69:$P$105,15))</f>
        <v>57.699999999999996</v>
      </c>
      <c r="N11" s="1">
        <f>IF(VLOOKUP($A11,'USA All Cities'!$A$69:$P$105,14)="",VLOOKUP($A11,'USA All Cities'!$A$69:$P$105,16),VLOOKUP($A11,'USA All Cities'!$A$69:$P$105,14))</f>
        <v>56.11666666666667</v>
      </c>
      <c r="O11" s="1">
        <f>IF(VLOOKUP($A11,'USA All Cities'!$A$69:$P$105,15)="",VLOOKUP($A11,'USA All Cities'!$A$69:$P$105,16),VLOOKUP($A11,'USA All Cities'!$A$69:$P$105,15))</f>
        <v>57.699999999999996</v>
      </c>
      <c r="P11" s="1">
        <f>IF(VLOOKUP($A11,'USA All Cities'!$A$69:$P$105,16)="",VLOOKUP($A11,'USA All Cities'!$A$69:$P$105,16),VLOOKUP($A11,'USA All Cities'!$A$69:$P$105,16))</f>
        <v>56.90833333333334</v>
      </c>
    </row>
    <row r="12" spans="1:16" ht="12.75">
      <c r="A12" s="2">
        <v>1977</v>
      </c>
      <c r="B12" s="1">
        <f>IF(VLOOKUP($A12,'USA All Cities'!$A$69:$P$105,14)="",VLOOKUP($A12,'USA All Cities'!$A$69:$P$105,16),VLOOKUP($A12,'USA All Cities'!$A$69:$P$105,14))</f>
        <v>59.68333333333333</v>
      </c>
      <c r="C12" s="1">
        <f>IF(VLOOKUP($A12,'USA All Cities'!$A$69:$P$105,14)="",VLOOKUP($A12,'USA All Cities'!$A$69:$P$105,16),VLOOKUP($A12,'USA All Cities'!$A$69:$P$105,14))</f>
        <v>59.68333333333333</v>
      </c>
      <c r="D12" s="1">
        <f>IF(VLOOKUP($A12,'USA All Cities'!$A$69:$P$105,14)="",VLOOKUP($A12,'USA All Cities'!$A$69:$P$105,16),VLOOKUP($A12,'USA All Cities'!$A$69:$P$105,14))</f>
        <v>59.68333333333333</v>
      </c>
      <c r="E12" s="1">
        <f>IF(VLOOKUP($A12,'USA All Cities'!$A$69:$P$105,14)="",VLOOKUP($A12,'USA All Cities'!$A$69:$P$105,16),VLOOKUP($A12,'USA All Cities'!$A$69:$P$105,14))</f>
        <v>59.68333333333333</v>
      </c>
      <c r="F12" s="1">
        <f>IF(VLOOKUP($A12,'USA All Cities'!$A$69:$P$105,14)="",VLOOKUP($A12,'USA All Cities'!$A$69:$P$105,16),VLOOKUP($A12,'USA All Cities'!$A$69:$P$105,14))</f>
        <v>59.68333333333333</v>
      </c>
      <c r="G12" s="1">
        <f>IF(VLOOKUP($A12,'USA All Cities'!$A$69:$P$105,14)="",VLOOKUP($A12,'USA All Cities'!$A$69:$P$105,16),VLOOKUP($A12,'USA All Cities'!$A$69:$P$105,14))</f>
        <v>59.68333333333333</v>
      </c>
      <c r="H12" s="1">
        <f>IF(VLOOKUP($A12,'USA All Cities'!$A$69:$P$105,15)="",VLOOKUP($A12,'USA All Cities'!$A$69:$P$105,16),VLOOKUP($A12,'USA All Cities'!$A$69:$P$105,15))</f>
        <v>61.53333333333333</v>
      </c>
      <c r="I12" s="1">
        <f>IF(VLOOKUP($A12,'USA All Cities'!$A$69:$P$105,15)="",VLOOKUP($A12,'USA All Cities'!$A$69:$P$105,16),VLOOKUP($A12,'USA All Cities'!$A$69:$P$105,15))</f>
        <v>61.53333333333333</v>
      </c>
      <c r="J12" s="1">
        <f>IF(VLOOKUP($A12,'USA All Cities'!$A$69:$P$105,15)="",VLOOKUP($A12,'USA All Cities'!$A$69:$P$105,16),VLOOKUP($A12,'USA All Cities'!$A$69:$P$105,15))</f>
        <v>61.53333333333333</v>
      </c>
      <c r="K12" s="1">
        <f>IF(VLOOKUP($A12,'USA All Cities'!$A$69:$P$105,15)="",VLOOKUP($A12,'USA All Cities'!$A$69:$P$105,16),VLOOKUP($A12,'USA All Cities'!$A$69:$P$105,15))</f>
        <v>61.53333333333333</v>
      </c>
      <c r="L12" s="1">
        <f>IF(VLOOKUP($A12,'USA All Cities'!$A$69:$P$105,15)="",VLOOKUP($A12,'USA All Cities'!$A$69:$P$105,16),VLOOKUP($A12,'USA All Cities'!$A$69:$P$105,15))</f>
        <v>61.53333333333333</v>
      </c>
      <c r="M12" s="1">
        <f>IF(VLOOKUP($A12,'USA All Cities'!$A$69:$P$105,15)="",VLOOKUP($A12,'USA All Cities'!$A$69:$P$105,16),VLOOKUP($A12,'USA All Cities'!$A$69:$P$105,15))</f>
        <v>61.53333333333333</v>
      </c>
      <c r="N12" s="1">
        <f>IF(VLOOKUP($A12,'USA All Cities'!$A$69:$P$105,14)="",VLOOKUP($A12,'USA All Cities'!$A$69:$P$105,16),VLOOKUP($A12,'USA All Cities'!$A$69:$P$105,14))</f>
        <v>59.68333333333333</v>
      </c>
      <c r="O12" s="1">
        <f>IF(VLOOKUP($A12,'USA All Cities'!$A$69:$P$105,15)="",VLOOKUP($A12,'USA All Cities'!$A$69:$P$105,16),VLOOKUP($A12,'USA All Cities'!$A$69:$P$105,15))</f>
        <v>61.53333333333333</v>
      </c>
      <c r="P12" s="1">
        <f>IF(VLOOKUP($A12,'USA All Cities'!$A$69:$P$105,16)="",VLOOKUP($A12,'USA All Cities'!$A$69:$P$105,16),VLOOKUP($A12,'USA All Cities'!$A$69:$P$105,16))</f>
        <v>60.60833333333333</v>
      </c>
    </row>
    <row r="13" spans="1:16" ht="12.75">
      <c r="A13" s="2">
        <v>1978</v>
      </c>
      <c r="B13" s="1">
        <f>IF(VLOOKUP($A13,'USA All Cities'!$A$69:$P$105,14)="",VLOOKUP($A13,'USA All Cities'!$A$69:$P$105,16),VLOOKUP($A13,'USA All Cities'!$A$69:$P$105,14))</f>
        <v>63.73333333333334</v>
      </c>
      <c r="C13" s="1">
        <f>IF(VLOOKUP($A13,'USA All Cities'!$A$69:$P$105,14)="",VLOOKUP($A13,'USA All Cities'!$A$69:$P$105,16),VLOOKUP($A13,'USA All Cities'!$A$69:$P$105,14))</f>
        <v>63.73333333333334</v>
      </c>
      <c r="D13" s="1">
        <f>IF(VLOOKUP($A13,'USA All Cities'!$A$69:$P$105,14)="",VLOOKUP($A13,'USA All Cities'!$A$69:$P$105,16),VLOOKUP($A13,'USA All Cities'!$A$69:$P$105,14))</f>
        <v>63.73333333333334</v>
      </c>
      <c r="E13" s="1">
        <f>IF(VLOOKUP($A13,'USA All Cities'!$A$69:$P$105,14)="",VLOOKUP($A13,'USA All Cities'!$A$69:$P$105,16),VLOOKUP($A13,'USA All Cities'!$A$69:$P$105,14))</f>
        <v>63.73333333333334</v>
      </c>
      <c r="F13" s="1">
        <f>IF(VLOOKUP($A13,'USA All Cities'!$A$69:$P$105,14)="",VLOOKUP($A13,'USA All Cities'!$A$69:$P$105,16),VLOOKUP($A13,'USA All Cities'!$A$69:$P$105,14))</f>
        <v>63.73333333333334</v>
      </c>
      <c r="G13" s="1">
        <f>IF(VLOOKUP($A13,'USA All Cities'!$A$69:$P$105,14)="",VLOOKUP($A13,'USA All Cities'!$A$69:$P$105,16),VLOOKUP($A13,'USA All Cities'!$A$69:$P$105,14))</f>
        <v>63.73333333333334</v>
      </c>
      <c r="H13" s="1">
        <f>IF(VLOOKUP($A13,'USA All Cities'!$A$69:$P$105,15)="",VLOOKUP($A13,'USA All Cities'!$A$69:$P$105,16),VLOOKUP($A13,'USA All Cities'!$A$69:$P$105,15))</f>
        <v>66.73333333333332</v>
      </c>
      <c r="I13" s="1">
        <f>IF(VLOOKUP($A13,'USA All Cities'!$A$69:$P$105,15)="",VLOOKUP($A13,'USA All Cities'!$A$69:$P$105,16),VLOOKUP($A13,'USA All Cities'!$A$69:$P$105,15))</f>
        <v>66.73333333333332</v>
      </c>
      <c r="J13" s="1">
        <f>IF(VLOOKUP($A13,'USA All Cities'!$A$69:$P$105,15)="",VLOOKUP($A13,'USA All Cities'!$A$69:$P$105,16),VLOOKUP($A13,'USA All Cities'!$A$69:$P$105,15))</f>
        <v>66.73333333333332</v>
      </c>
      <c r="K13" s="1">
        <f>IF(VLOOKUP($A13,'USA All Cities'!$A$69:$P$105,15)="",VLOOKUP($A13,'USA All Cities'!$A$69:$P$105,16),VLOOKUP($A13,'USA All Cities'!$A$69:$P$105,15))</f>
        <v>66.73333333333332</v>
      </c>
      <c r="L13" s="1">
        <f>IF(VLOOKUP($A13,'USA All Cities'!$A$69:$P$105,15)="",VLOOKUP($A13,'USA All Cities'!$A$69:$P$105,16),VLOOKUP($A13,'USA All Cities'!$A$69:$P$105,15))</f>
        <v>66.73333333333332</v>
      </c>
      <c r="M13" s="1">
        <f>IF(VLOOKUP($A13,'USA All Cities'!$A$69:$P$105,15)="",VLOOKUP($A13,'USA All Cities'!$A$69:$P$105,16),VLOOKUP($A13,'USA All Cities'!$A$69:$P$105,15))</f>
        <v>66.73333333333332</v>
      </c>
      <c r="N13" s="1">
        <f>IF(VLOOKUP($A13,'USA All Cities'!$A$69:$P$105,14)="",VLOOKUP($A13,'USA All Cities'!$A$69:$P$105,16),VLOOKUP($A13,'USA All Cities'!$A$69:$P$105,14))</f>
        <v>63.73333333333334</v>
      </c>
      <c r="O13" s="1">
        <f>IF(VLOOKUP($A13,'USA All Cities'!$A$69:$P$105,15)="",VLOOKUP($A13,'USA All Cities'!$A$69:$P$105,16),VLOOKUP($A13,'USA All Cities'!$A$69:$P$105,15))</f>
        <v>66.73333333333332</v>
      </c>
      <c r="P13" s="1">
        <f>IF(VLOOKUP($A13,'USA All Cities'!$A$69:$P$105,16)="",VLOOKUP($A13,'USA All Cities'!$A$69:$P$105,16),VLOOKUP($A13,'USA All Cities'!$A$69:$P$105,16))</f>
        <v>65.23333333333333</v>
      </c>
    </row>
    <row r="14" spans="1:16" ht="12.75">
      <c r="A14" s="2">
        <v>1979</v>
      </c>
      <c r="B14" s="1">
        <f>IF(VLOOKUP($A14,'USA All Cities'!$A$69:$P$105,14)="",VLOOKUP($A14,'USA All Cities'!$A$69:$P$105,16),VLOOKUP($A14,'USA All Cities'!$A$69:$P$105,14))</f>
        <v>70.26666666666667</v>
      </c>
      <c r="C14" s="1">
        <f>IF(VLOOKUP($A14,'USA All Cities'!$A$69:$P$105,14)="",VLOOKUP($A14,'USA All Cities'!$A$69:$P$105,16),VLOOKUP($A14,'USA All Cities'!$A$69:$P$105,14))</f>
        <v>70.26666666666667</v>
      </c>
      <c r="D14" s="1">
        <f>IF(VLOOKUP($A14,'USA All Cities'!$A$69:$P$105,14)="",VLOOKUP($A14,'USA All Cities'!$A$69:$P$105,16),VLOOKUP($A14,'USA All Cities'!$A$69:$P$105,14))</f>
        <v>70.26666666666667</v>
      </c>
      <c r="E14" s="1">
        <f>IF(VLOOKUP($A14,'USA All Cities'!$A$69:$P$105,14)="",VLOOKUP($A14,'USA All Cities'!$A$69:$P$105,16),VLOOKUP($A14,'USA All Cities'!$A$69:$P$105,14))</f>
        <v>70.26666666666667</v>
      </c>
      <c r="F14" s="1">
        <f>IF(VLOOKUP($A14,'USA All Cities'!$A$69:$P$105,14)="",VLOOKUP($A14,'USA All Cities'!$A$69:$P$105,16),VLOOKUP($A14,'USA All Cities'!$A$69:$P$105,14))</f>
        <v>70.26666666666667</v>
      </c>
      <c r="G14" s="1">
        <f>IF(VLOOKUP($A14,'USA All Cities'!$A$69:$P$105,14)="",VLOOKUP($A14,'USA All Cities'!$A$69:$P$105,16),VLOOKUP($A14,'USA All Cities'!$A$69:$P$105,14))</f>
        <v>70.26666666666667</v>
      </c>
      <c r="H14" s="1">
        <f>IF(VLOOKUP($A14,'USA All Cities'!$A$69:$P$105,15)="",VLOOKUP($A14,'USA All Cities'!$A$69:$P$105,16),VLOOKUP($A14,'USA All Cities'!$A$69:$P$105,15))</f>
        <v>74.88333333333334</v>
      </c>
      <c r="I14" s="1">
        <f>IF(VLOOKUP($A14,'USA All Cities'!$A$69:$P$105,15)="",VLOOKUP($A14,'USA All Cities'!$A$69:$P$105,16),VLOOKUP($A14,'USA All Cities'!$A$69:$P$105,15))</f>
        <v>74.88333333333334</v>
      </c>
      <c r="J14" s="1">
        <f>IF(VLOOKUP($A14,'USA All Cities'!$A$69:$P$105,15)="",VLOOKUP($A14,'USA All Cities'!$A$69:$P$105,16),VLOOKUP($A14,'USA All Cities'!$A$69:$P$105,15))</f>
        <v>74.88333333333334</v>
      </c>
      <c r="K14" s="1">
        <f>IF(VLOOKUP($A14,'USA All Cities'!$A$69:$P$105,15)="",VLOOKUP($A14,'USA All Cities'!$A$69:$P$105,16),VLOOKUP($A14,'USA All Cities'!$A$69:$P$105,15))</f>
        <v>74.88333333333334</v>
      </c>
      <c r="L14" s="1">
        <f>IF(VLOOKUP($A14,'USA All Cities'!$A$69:$P$105,15)="",VLOOKUP($A14,'USA All Cities'!$A$69:$P$105,16),VLOOKUP($A14,'USA All Cities'!$A$69:$P$105,15))</f>
        <v>74.88333333333334</v>
      </c>
      <c r="M14" s="1">
        <f>IF(VLOOKUP($A14,'USA All Cities'!$A$69:$P$105,15)="",VLOOKUP($A14,'USA All Cities'!$A$69:$P$105,16),VLOOKUP($A14,'USA All Cities'!$A$69:$P$105,15))</f>
        <v>74.88333333333334</v>
      </c>
      <c r="N14" s="1">
        <f>IF(VLOOKUP($A14,'USA All Cities'!$A$69:$P$105,14)="",VLOOKUP($A14,'USA All Cities'!$A$69:$P$105,16),VLOOKUP($A14,'USA All Cities'!$A$69:$P$105,14))</f>
        <v>70.26666666666667</v>
      </c>
      <c r="O14" s="1">
        <f>IF(VLOOKUP($A14,'USA All Cities'!$A$69:$P$105,15)="",VLOOKUP($A14,'USA All Cities'!$A$69:$P$105,16),VLOOKUP($A14,'USA All Cities'!$A$69:$P$105,15))</f>
        <v>74.88333333333334</v>
      </c>
      <c r="P14" s="1">
        <f>IF(VLOOKUP($A14,'USA All Cities'!$A$69:$P$105,16)="",VLOOKUP($A14,'USA All Cities'!$A$69:$P$105,16),VLOOKUP($A14,'USA All Cities'!$A$69:$P$105,16))</f>
        <v>72.575</v>
      </c>
    </row>
    <row r="15" spans="1:16" ht="12.75">
      <c r="A15" s="2">
        <v>1980</v>
      </c>
      <c r="B15" s="1">
        <f>IF(VLOOKUP($A15,'USA All Cities'!$A$69:$P$105,14)="",VLOOKUP($A15,'USA All Cities'!$A$69:$P$105,16),VLOOKUP($A15,'USA All Cities'!$A$69:$P$105,14))</f>
        <v>80.38333333333333</v>
      </c>
      <c r="C15" s="1">
        <f>IF(VLOOKUP($A15,'USA All Cities'!$A$69:$P$105,14)="",VLOOKUP($A15,'USA All Cities'!$A$69:$P$105,16),VLOOKUP($A15,'USA All Cities'!$A$69:$P$105,14))</f>
        <v>80.38333333333333</v>
      </c>
      <c r="D15" s="1">
        <f>IF(VLOOKUP($A15,'USA All Cities'!$A$69:$P$105,14)="",VLOOKUP($A15,'USA All Cities'!$A$69:$P$105,16),VLOOKUP($A15,'USA All Cities'!$A$69:$P$105,14))</f>
        <v>80.38333333333333</v>
      </c>
      <c r="E15" s="1">
        <f>IF(VLOOKUP($A15,'USA All Cities'!$A$69:$P$105,14)="",VLOOKUP($A15,'USA All Cities'!$A$69:$P$105,16),VLOOKUP($A15,'USA All Cities'!$A$69:$P$105,14))</f>
        <v>80.38333333333333</v>
      </c>
      <c r="F15" s="1">
        <f>IF(VLOOKUP($A15,'USA All Cities'!$A$69:$P$105,14)="",VLOOKUP($A15,'USA All Cities'!$A$69:$P$105,16),VLOOKUP($A15,'USA All Cities'!$A$69:$P$105,14))</f>
        <v>80.38333333333333</v>
      </c>
      <c r="G15" s="1">
        <f>IF(VLOOKUP($A15,'USA All Cities'!$A$69:$P$105,14)="",VLOOKUP($A15,'USA All Cities'!$A$69:$P$105,16),VLOOKUP($A15,'USA All Cities'!$A$69:$P$105,14))</f>
        <v>80.38333333333333</v>
      </c>
      <c r="H15" s="1">
        <f>IF(VLOOKUP($A15,'USA All Cities'!$A$69:$P$105,15)="",VLOOKUP($A15,'USA All Cities'!$A$69:$P$105,16),VLOOKUP($A15,'USA All Cities'!$A$69:$P$105,15))</f>
        <v>84.43333333333334</v>
      </c>
      <c r="I15" s="1">
        <f>IF(VLOOKUP($A15,'USA All Cities'!$A$69:$P$105,15)="",VLOOKUP($A15,'USA All Cities'!$A$69:$P$105,16),VLOOKUP($A15,'USA All Cities'!$A$69:$P$105,15))</f>
        <v>84.43333333333334</v>
      </c>
      <c r="J15" s="1">
        <f>IF(VLOOKUP($A15,'USA All Cities'!$A$69:$P$105,15)="",VLOOKUP($A15,'USA All Cities'!$A$69:$P$105,16),VLOOKUP($A15,'USA All Cities'!$A$69:$P$105,15))</f>
        <v>84.43333333333334</v>
      </c>
      <c r="K15" s="1">
        <f>IF(VLOOKUP($A15,'USA All Cities'!$A$69:$P$105,15)="",VLOOKUP($A15,'USA All Cities'!$A$69:$P$105,16),VLOOKUP($A15,'USA All Cities'!$A$69:$P$105,15))</f>
        <v>84.43333333333334</v>
      </c>
      <c r="L15" s="1">
        <f>IF(VLOOKUP($A15,'USA All Cities'!$A$69:$P$105,15)="",VLOOKUP($A15,'USA All Cities'!$A$69:$P$105,16),VLOOKUP($A15,'USA All Cities'!$A$69:$P$105,15))</f>
        <v>84.43333333333334</v>
      </c>
      <c r="M15" s="1">
        <f>IF(VLOOKUP($A15,'USA All Cities'!$A$69:$P$105,15)="",VLOOKUP($A15,'USA All Cities'!$A$69:$P$105,16),VLOOKUP($A15,'USA All Cities'!$A$69:$P$105,15))</f>
        <v>84.43333333333334</v>
      </c>
      <c r="N15" s="1">
        <f>IF(VLOOKUP($A15,'USA All Cities'!$A$69:$P$105,14)="",VLOOKUP($A15,'USA All Cities'!$A$69:$P$105,16),VLOOKUP($A15,'USA All Cities'!$A$69:$P$105,14))</f>
        <v>80.38333333333333</v>
      </c>
      <c r="O15" s="1">
        <f>IF(VLOOKUP($A15,'USA All Cities'!$A$69:$P$105,15)="",VLOOKUP($A15,'USA All Cities'!$A$69:$P$105,16),VLOOKUP($A15,'USA All Cities'!$A$69:$P$105,15))</f>
        <v>84.43333333333334</v>
      </c>
      <c r="P15" s="1">
        <f>IF(VLOOKUP($A15,'USA All Cities'!$A$69:$P$105,16)="",VLOOKUP($A15,'USA All Cities'!$A$69:$P$105,16),VLOOKUP($A15,'USA All Cities'!$A$69:$P$105,16))</f>
        <v>82.40833333333332</v>
      </c>
    </row>
    <row r="16" spans="1:16" ht="12.75">
      <c r="A16" s="2">
        <v>1981</v>
      </c>
      <c r="B16" s="1">
        <f>IF(VLOOKUP($A16,'USA All Cities'!$A$69:$P$105,14)="",VLOOKUP($A16,'USA All Cities'!$A$69:$P$105,16),VLOOKUP($A16,'USA All Cities'!$A$69:$P$105,14))</f>
        <v>88.81666666666666</v>
      </c>
      <c r="C16" s="1">
        <f>IF(VLOOKUP($A16,'USA All Cities'!$A$69:$P$105,14)="",VLOOKUP($A16,'USA All Cities'!$A$69:$P$105,16),VLOOKUP($A16,'USA All Cities'!$A$69:$P$105,14))</f>
        <v>88.81666666666666</v>
      </c>
      <c r="D16" s="1">
        <f>IF(VLOOKUP($A16,'USA All Cities'!$A$69:$P$105,14)="",VLOOKUP($A16,'USA All Cities'!$A$69:$P$105,16),VLOOKUP($A16,'USA All Cities'!$A$69:$P$105,14))</f>
        <v>88.81666666666666</v>
      </c>
      <c r="E16" s="1">
        <f>IF(VLOOKUP($A16,'USA All Cities'!$A$69:$P$105,14)="",VLOOKUP($A16,'USA All Cities'!$A$69:$P$105,16),VLOOKUP($A16,'USA All Cities'!$A$69:$P$105,14))</f>
        <v>88.81666666666666</v>
      </c>
      <c r="F16" s="1">
        <f>IF(VLOOKUP($A16,'USA All Cities'!$A$69:$P$105,14)="",VLOOKUP($A16,'USA All Cities'!$A$69:$P$105,16),VLOOKUP($A16,'USA All Cities'!$A$69:$P$105,14))</f>
        <v>88.81666666666666</v>
      </c>
      <c r="G16" s="1">
        <f>IF(VLOOKUP($A16,'USA All Cities'!$A$69:$P$105,14)="",VLOOKUP($A16,'USA All Cities'!$A$69:$P$105,16),VLOOKUP($A16,'USA All Cities'!$A$69:$P$105,14))</f>
        <v>88.81666666666666</v>
      </c>
      <c r="H16" s="1">
        <f>IF(VLOOKUP($A16,'USA All Cities'!$A$69:$P$105,15)="",VLOOKUP($A16,'USA All Cities'!$A$69:$P$105,16),VLOOKUP($A16,'USA All Cities'!$A$69:$P$105,15))</f>
        <v>93.03333333333335</v>
      </c>
      <c r="I16" s="1">
        <f>IF(VLOOKUP($A16,'USA All Cities'!$A$69:$P$105,15)="",VLOOKUP($A16,'USA All Cities'!$A$69:$P$105,16),VLOOKUP($A16,'USA All Cities'!$A$69:$P$105,15))</f>
        <v>93.03333333333335</v>
      </c>
      <c r="J16" s="1">
        <f>IF(VLOOKUP($A16,'USA All Cities'!$A$69:$P$105,15)="",VLOOKUP($A16,'USA All Cities'!$A$69:$P$105,16),VLOOKUP($A16,'USA All Cities'!$A$69:$P$105,15))</f>
        <v>93.03333333333335</v>
      </c>
      <c r="K16" s="1">
        <f>IF(VLOOKUP($A16,'USA All Cities'!$A$69:$P$105,15)="",VLOOKUP($A16,'USA All Cities'!$A$69:$P$105,16),VLOOKUP($A16,'USA All Cities'!$A$69:$P$105,15))</f>
        <v>93.03333333333335</v>
      </c>
      <c r="L16" s="1">
        <f>IF(VLOOKUP($A16,'USA All Cities'!$A$69:$P$105,15)="",VLOOKUP($A16,'USA All Cities'!$A$69:$P$105,16),VLOOKUP($A16,'USA All Cities'!$A$69:$P$105,15))</f>
        <v>93.03333333333335</v>
      </c>
      <c r="M16" s="1">
        <f>IF(VLOOKUP($A16,'USA All Cities'!$A$69:$P$105,15)="",VLOOKUP($A16,'USA All Cities'!$A$69:$P$105,16),VLOOKUP($A16,'USA All Cities'!$A$69:$P$105,15))</f>
        <v>93.03333333333335</v>
      </c>
      <c r="N16" s="1">
        <f>IF(VLOOKUP($A16,'USA All Cities'!$A$69:$P$105,14)="",VLOOKUP($A16,'USA All Cities'!$A$69:$P$105,16),VLOOKUP($A16,'USA All Cities'!$A$69:$P$105,14))</f>
        <v>88.81666666666666</v>
      </c>
      <c r="O16" s="1">
        <f>IF(VLOOKUP($A16,'USA All Cities'!$A$69:$P$105,15)="",VLOOKUP($A16,'USA All Cities'!$A$69:$P$105,16),VLOOKUP($A16,'USA All Cities'!$A$69:$P$105,15))</f>
        <v>93.03333333333335</v>
      </c>
      <c r="P16" s="1">
        <f>IF(VLOOKUP($A16,'USA All Cities'!$A$69:$P$105,16)="",VLOOKUP($A16,'USA All Cities'!$A$69:$P$105,16),VLOOKUP($A16,'USA All Cities'!$A$69:$P$105,16))</f>
        <v>90.925</v>
      </c>
    </row>
    <row r="17" spans="1:16" ht="12.75">
      <c r="A17" s="2">
        <v>1982</v>
      </c>
      <c r="B17" s="1">
        <f>IF(VLOOKUP($A17,'USA All Cities'!$A$69:$P$105,14)="",VLOOKUP($A17,'USA All Cities'!$A$69:$P$105,16),VLOOKUP($A17,'USA All Cities'!$A$69:$P$105,14))</f>
        <v>95.18333333333332</v>
      </c>
      <c r="C17" s="1">
        <f>IF(VLOOKUP($A17,'USA All Cities'!$A$69:$P$105,14)="",VLOOKUP($A17,'USA All Cities'!$A$69:$P$105,16),VLOOKUP($A17,'USA All Cities'!$A$69:$P$105,14))</f>
        <v>95.18333333333332</v>
      </c>
      <c r="D17" s="1">
        <f>IF(VLOOKUP($A17,'USA All Cities'!$A$69:$P$105,14)="",VLOOKUP($A17,'USA All Cities'!$A$69:$P$105,16),VLOOKUP($A17,'USA All Cities'!$A$69:$P$105,14))</f>
        <v>95.18333333333332</v>
      </c>
      <c r="E17" s="1">
        <f>IF(VLOOKUP($A17,'USA All Cities'!$A$69:$P$105,14)="",VLOOKUP($A17,'USA All Cities'!$A$69:$P$105,16),VLOOKUP($A17,'USA All Cities'!$A$69:$P$105,14))</f>
        <v>95.18333333333332</v>
      </c>
      <c r="F17" s="1">
        <f>IF(VLOOKUP($A17,'USA All Cities'!$A$69:$P$105,14)="",VLOOKUP($A17,'USA All Cities'!$A$69:$P$105,16),VLOOKUP($A17,'USA All Cities'!$A$69:$P$105,14))</f>
        <v>95.18333333333332</v>
      </c>
      <c r="G17" s="1">
        <f>IF(VLOOKUP($A17,'USA All Cities'!$A$69:$P$105,14)="",VLOOKUP($A17,'USA All Cities'!$A$69:$P$105,16),VLOOKUP($A17,'USA All Cities'!$A$69:$P$105,14))</f>
        <v>95.18333333333332</v>
      </c>
      <c r="H17" s="1">
        <f>IF(VLOOKUP($A17,'USA All Cities'!$A$69:$P$105,15)="",VLOOKUP($A17,'USA All Cities'!$A$69:$P$105,16),VLOOKUP($A17,'USA All Cities'!$A$69:$P$105,15))</f>
        <v>97.81666666666666</v>
      </c>
      <c r="I17" s="1">
        <f>IF(VLOOKUP($A17,'USA All Cities'!$A$69:$P$105,15)="",VLOOKUP($A17,'USA All Cities'!$A$69:$P$105,16),VLOOKUP($A17,'USA All Cities'!$A$69:$P$105,15))</f>
        <v>97.81666666666666</v>
      </c>
      <c r="J17" s="1">
        <f>IF(VLOOKUP($A17,'USA All Cities'!$A$69:$P$105,15)="",VLOOKUP($A17,'USA All Cities'!$A$69:$P$105,16),VLOOKUP($A17,'USA All Cities'!$A$69:$P$105,15))</f>
        <v>97.81666666666666</v>
      </c>
      <c r="K17" s="1">
        <f>IF(VLOOKUP($A17,'USA All Cities'!$A$69:$P$105,15)="",VLOOKUP($A17,'USA All Cities'!$A$69:$P$105,16),VLOOKUP($A17,'USA All Cities'!$A$69:$P$105,15))</f>
        <v>97.81666666666666</v>
      </c>
      <c r="L17" s="1">
        <f>IF(VLOOKUP($A17,'USA All Cities'!$A$69:$P$105,15)="",VLOOKUP($A17,'USA All Cities'!$A$69:$P$105,16),VLOOKUP($A17,'USA All Cities'!$A$69:$P$105,15))</f>
        <v>97.81666666666666</v>
      </c>
      <c r="M17" s="1">
        <f>IF(VLOOKUP($A17,'USA All Cities'!$A$69:$P$105,15)="",VLOOKUP($A17,'USA All Cities'!$A$69:$P$105,16),VLOOKUP($A17,'USA All Cities'!$A$69:$P$105,15))</f>
        <v>97.81666666666666</v>
      </c>
      <c r="N17" s="1">
        <f>IF(VLOOKUP($A17,'USA All Cities'!$A$69:$P$105,14)="",VLOOKUP($A17,'USA All Cities'!$A$69:$P$105,16),VLOOKUP($A17,'USA All Cities'!$A$69:$P$105,14))</f>
        <v>95.18333333333332</v>
      </c>
      <c r="O17" s="1">
        <f>IF(VLOOKUP($A17,'USA All Cities'!$A$69:$P$105,15)="",VLOOKUP($A17,'USA All Cities'!$A$69:$P$105,16),VLOOKUP($A17,'USA All Cities'!$A$69:$P$105,15))</f>
        <v>97.81666666666666</v>
      </c>
      <c r="P17" s="1">
        <f>IF(VLOOKUP($A17,'USA All Cities'!$A$69:$P$105,16)="",VLOOKUP($A17,'USA All Cities'!$A$69:$P$105,16),VLOOKUP($A17,'USA All Cities'!$A$69:$P$105,16))</f>
        <v>96.5</v>
      </c>
    </row>
    <row r="18" spans="1:16" ht="12.75">
      <c r="A18" s="2">
        <v>1983</v>
      </c>
      <c r="B18" s="1">
        <f>IF(VLOOKUP($A18,'USA All Cities'!$A$69:$P$105,14)="",VLOOKUP($A18,'USA All Cities'!$A$69:$P$105,16),VLOOKUP($A18,'USA All Cities'!$A$69:$P$105,14))</f>
        <v>98.48333333333335</v>
      </c>
      <c r="C18" s="1">
        <f>IF(VLOOKUP($A18,'USA All Cities'!$A$69:$P$105,14)="",VLOOKUP($A18,'USA All Cities'!$A$69:$P$105,16),VLOOKUP($A18,'USA All Cities'!$A$69:$P$105,14))</f>
        <v>98.48333333333335</v>
      </c>
      <c r="D18" s="1">
        <f>IF(VLOOKUP($A18,'USA All Cities'!$A$69:$P$105,14)="",VLOOKUP($A18,'USA All Cities'!$A$69:$P$105,16),VLOOKUP($A18,'USA All Cities'!$A$69:$P$105,14))</f>
        <v>98.48333333333335</v>
      </c>
      <c r="E18" s="1">
        <f>IF(VLOOKUP($A18,'USA All Cities'!$A$69:$P$105,14)="",VLOOKUP($A18,'USA All Cities'!$A$69:$P$105,16),VLOOKUP($A18,'USA All Cities'!$A$69:$P$105,14))</f>
        <v>98.48333333333335</v>
      </c>
      <c r="F18" s="1">
        <f>IF(VLOOKUP($A18,'USA All Cities'!$A$69:$P$105,14)="",VLOOKUP($A18,'USA All Cities'!$A$69:$P$105,16),VLOOKUP($A18,'USA All Cities'!$A$69:$P$105,14))</f>
        <v>98.48333333333335</v>
      </c>
      <c r="G18" s="1">
        <f>IF(VLOOKUP($A18,'USA All Cities'!$A$69:$P$105,14)="",VLOOKUP($A18,'USA All Cities'!$A$69:$P$105,16),VLOOKUP($A18,'USA All Cities'!$A$69:$P$105,14))</f>
        <v>98.48333333333335</v>
      </c>
      <c r="H18" s="1">
        <f>IF(VLOOKUP($A18,'USA All Cities'!$A$69:$P$105,15)="",VLOOKUP($A18,'USA All Cities'!$A$69:$P$105,16),VLOOKUP($A18,'USA All Cities'!$A$69:$P$105,15))</f>
        <v>100.71666666666665</v>
      </c>
      <c r="I18" s="1">
        <f>IF(VLOOKUP($A18,'USA All Cities'!$A$69:$P$105,15)="",VLOOKUP($A18,'USA All Cities'!$A$69:$P$105,16),VLOOKUP($A18,'USA All Cities'!$A$69:$P$105,15))</f>
        <v>100.71666666666665</v>
      </c>
      <c r="J18" s="1">
        <f>IF(VLOOKUP($A18,'USA All Cities'!$A$69:$P$105,15)="",VLOOKUP($A18,'USA All Cities'!$A$69:$P$105,16),VLOOKUP($A18,'USA All Cities'!$A$69:$P$105,15))</f>
        <v>100.71666666666665</v>
      </c>
      <c r="K18" s="1">
        <f>IF(VLOOKUP($A18,'USA All Cities'!$A$69:$P$105,15)="",VLOOKUP($A18,'USA All Cities'!$A$69:$P$105,16),VLOOKUP($A18,'USA All Cities'!$A$69:$P$105,15))</f>
        <v>100.71666666666665</v>
      </c>
      <c r="L18" s="1">
        <f>IF(VLOOKUP($A18,'USA All Cities'!$A$69:$P$105,15)="",VLOOKUP($A18,'USA All Cities'!$A$69:$P$105,16),VLOOKUP($A18,'USA All Cities'!$A$69:$P$105,15))</f>
        <v>100.71666666666665</v>
      </c>
      <c r="M18" s="1">
        <f>IF(VLOOKUP($A18,'USA All Cities'!$A$69:$P$105,15)="",VLOOKUP($A18,'USA All Cities'!$A$69:$P$105,16),VLOOKUP($A18,'USA All Cities'!$A$69:$P$105,15))</f>
        <v>100.71666666666665</v>
      </c>
      <c r="N18" s="1">
        <f>IF(VLOOKUP($A18,'USA All Cities'!$A$69:$P$105,14)="",VLOOKUP($A18,'USA All Cities'!$A$69:$P$105,16),VLOOKUP($A18,'USA All Cities'!$A$69:$P$105,14))</f>
        <v>98.48333333333335</v>
      </c>
      <c r="O18" s="1">
        <f>IF(VLOOKUP($A18,'USA All Cities'!$A$69:$P$105,15)="",VLOOKUP($A18,'USA All Cities'!$A$69:$P$105,16),VLOOKUP($A18,'USA All Cities'!$A$69:$P$105,15))</f>
        <v>100.71666666666665</v>
      </c>
      <c r="P18" s="1">
        <f>IF(VLOOKUP($A18,'USA All Cities'!$A$69:$P$105,16)="",VLOOKUP($A18,'USA All Cities'!$A$69:$P$105,16),VLOOKUP($A18,'USA All Cities'!$A$69:$P$105,16))</f>
        <v>99.60000000000001</v>
      </c>
    </row>
    <row r="19" spans="1:16" ht="12.75">
      <c r="A19" s="2">
        <v>1984</v>
      </c>
      <c r="B19" s="1">
        <f>IF(VLOOKUP($A19,'USA All Cities'!$A$69:$P$105,14)="",VLOOKUP($A19,'USA All Cities'!$A$69:$P$105,16),VLOOKUP($A19,'USA All Cities'!$A$69:$P$105,14))</f>
        <v>102.85000000000001</v>
      </c>
      <c r="C19" s="1">
        <f>IF(VLOOKUP($A19,'USA All Cities'!$A$69:$P$105,14)="",VLOOKUP($A19,'USA All Cities'!$A$69:$P$105,16),VLOOKUP($A19,'USA All Cities'!$A$69:$P$105,14))</f>
        <v>102.85000000000001</v>
      </c>
      <c r="D19" s="1">
        <f>IF(VLOOKUP($A19,'USA All Cities'!$A$69:$P$105,14)="",VLOOKUP($A19,'USA All Cities'!$A$69:$P$105,16),VLOOKUP($A19,'USA All Cities'!$A$69:$P$105,14))</f>
        <v>102.85000000000001</v>
      </c>
      <c r="E19" s="1">
        <f>IF(VLOOKUP($A19,'USA All Cities'!$A$69:$P$105,14)="",VLOOKUP($A19,'USA All Cities'!$A$69:$P$105,16),VLOOKUP($A19,'USA All Cities'!$A$69:$P$105,14))</f>
        <v>102.85000000000001</v>
      </c>
      <c r="F19" s="1">
        <f>IF(VLOOKUP($A19,'USA All Cities'!$A$69:$P$105,14)="",VLOOKUP($A19,'USA All Cities'!$A$69:$P$105,16),VLOOKUP($A19,'USA All Cities'!$A$69:$P$105,14))</f>
        <v>102.85000000000001</v>
      </c>
      <c r="G19" s="1">
        <f>IF(VLOOKUP($A19,'USA All Cities'!$A$69:$P$105,14)="",VLOOKUP($A19,'USA All Cities'!$A$69:$P$105,16),VLOOKUP($A19,'USA All Cities'!$A$69:$P$105,14))</f>
        <v>102.85000000000001</v>
      </c>
      <c r="H19" s="1">
        <f>IF(VLOOKUP($A19,'USA All Cities'!$A$69:$P$105,15)="",VLOOKUP($A19,'USA All Cities'!$A$69:$P$105,16),VLOOKUP($A19,'USA All Cities'!$A$69:$P$105,15))</f>
        <v>104.91666666666667</v>
      </c>
      <c r="I19" s="1">
        <f>IF(VLOOKUP($A19,'USA All Cities'!$A$69:$P$105,15)="",VLOOKUP($A19,'USA All Cities'!$A$69:$P$105,16),VLOOKUP($A19,'USA All Cities'!$A$69:$P$105,15))</f>
        <v>104.91666666666667</v>
      </c>
      <c r="J19" s="1">
        <f>IF(VLOOKUP($A19,'USA All Cities'!$A$69:$P$105,15)="",VLOOKUP($A19,'USA All Cities'!$A$69:$P$105,16),VLOOKUP($A19,'USA All Cities'!$A$69:$P$105,15))</f>
        <v>104.91666666666667</v>
      </c>
      <c r="K19" s="1">
        <f>IF(VLOOKUP($A19,'USA All Cities'!$A$69:$P$105,15)="",VLOOKUP($A19,'USA All Cities'!$A$69:$P$105,16),VLOOKUP($A19,'USA All Cities'!$A$69:$P$105,15))</f>
        <v>104.91666666666667</v>
      </c>
      <c r="L19" s="1">
        <f>IF(VLOOKUP($A19,'USA All Cities'!$A$69:$P$105,15)="",VLOOKUP($A19,'USA All Cities'!$A$69:$P$105,16),VLOOKUP($A19,'USA All Cities'!$A$69:$P$105,15))</f>
        <v>104.91666666666667</v>
      </c>
      <c r="M19" s="1">
        <f>IF(VLOOKUP($A19,'USA All Cities'!$A$69:$P$105,15)="",VLOOKUP($A19,'USA All Cities'!$A$69:$P$105,16),VLOOKUP($A19,'USA All Cities'!$A$69:$P$105,15))</f>
        <v>104.91666666666667</v>
      </c>
      <c r="N19" s="1">
        <f>IF(VLOOKUP($A19,'USA All Cities'!$A$69:$P$105,14)="",VLOOKUP($A19,'USA All Cities'!$A$69:$P$105,16),VLOOKUP($A19,'USA All Cities'!$A$69:$P$105,14))</f>
        <v>102.85000000000001</v>
      </c>
      <c r="O19" s="1">
        <f>IF(VLOOKUP($A19,'USA All Cities'!$A$69:$P$105,15)="",VLOOKUP($A19,'USA All Cities'!$A$69:$P$105,16),VLOOKUP($A19,'USA All Cities'!$A$69:$P$105,15))</f>
        <v>104.91666666666667</v>
      </c>
      <c r="P19" s="1">
        <f>IF(VLOOKUP($A19,'USA All Cities'!$A$69:$P$105,16)="",VLOOKUP($A19,'USA All Cities'!$A$69:$P$105,16),VLOOKUP($A19,'USA All Cities'!$A$69:$P$105,16))</f>
        <v>103.88333333333333</v>
      </c>
    </row>
    <row r="20" spans="1:16" ht="12.75">
      <c r="A20" s="2">
        <v>1985</v>
      </c>
      <c r="B20" s="1">
        <f>IF(VLOOKUP($A20,'USA All Cities'!$A$69:$P$105,14)="",VLOOKUP($A20,'USA All Cities'!$A$69:$P$105,16),VLOOKUP($A20,'USA All Cities'!$A$69:$P$105,14))</f>
        <v>106.61666666666666</v>
      </c>
      <c r="C20" s="1">
        <f>IF(VLOOKUP($A20,'USA All Cities'!$A$69:$P$105,14)="",VLOOKUP($A20,'USA All Cities'!$A$69:$P$105,16),VLOOKUP($A20,'USA All Cities'!$A$69:$P$105,14))</f>
        <v>106.61666666666666</v>
      </c>
      <c r="D20" s="1">
        <f>IF(VLOOKUP($A20,'USA All Cities'!$A$69:$P$105,14)="",VLOOKUP($A20,'USA All Cities'!$A$69:$P$105,16),VLOOKUP($A20,'USA All Cities'!$A$69:$P$105,14))</f>
        <v>106.61666666666666</v>
      </c>
      <c r="E20" s="1">
        <f>IF(VLOOKUP($A20,'USA All Cities'!$A$69:$P$105,14)="",VLOOKUP($A20,'USA All Cities'!$A$69:$P$105,16),VLOOKUP($A20,'USA All Cities'!$A$69:$P$105,14))</f>
        <v>106.61666666666666</v>
      </c>
      <c r="F20" s="1">
        <f>IF(VLOOKUP($A20,'USA All Cities'!$A$69:$P$105,14)="",VLOOKUP($A20,'USA All Cities'!$A$69:$P$105,16),VLOOKUP($A20,'USA All Cities'!$A$69:$P$105,14))</f>
        <v>106.61666666666666</v>
      </c>
      <c r="G20" s="1">
        <f>IF(VLOOKUP($A20,'USA All Cities'!$A$69:$P$105,14)="",VLOOKUP($A20,'USA All Cities'!$A$69:$P$105,16),VLOOKUP($A20,'USA All Cities'!$A$69:$P$105,14))</f>
        <v>106.61666666666666</v>
      </c>
      <c r="H20" s="1">
        <f>IF(VLOOKUP($A20,'USA All Cities'!$A$69:$P$105,15)="",VLOOKUP($A20,'USA All Cities'!$A$69:$P$105,16),VLOOKUP($A20,'USA All Cities'!$A$69:$P$105,15))</f>
        <v>108.51666666666665</v>
      </c>
      <c r="I20" s="1">
        <f>IF(VLOOKUP($A20,'USA All Cities'!$A$69:$P$105,15)="",VLOOKUP($A20,'USA All Cities'!$A$69:$P$105,16),VLOOKUP($A20,'USA All Cities'!$A$69:$P$105,15))</f>
        <v>108.51666666666665</v>
      </c>
      <c r="J20" s="1">
        <f>IF(VLOOKUP($A20,'USA All Cities'!$A$69:$P$105,15)="",VLOOKUP($A20,'USA All Cities'!$A$69:$P$105,16),VLOOKUP($A20,'USA All Cities'!$A$69:$P$105,15))</f>
        <v>108.51666666666665</v>
      </c>
      <c r="K20" s="1">
        <f>IF(VLOOKUP($A20,'USA All Cities'!$A$69:$P$105,15)="",VLOOKUP($A20,'USA All Cities'!$A$69:$P$105,16),VLOOKUP($A20,'USA All Cities'!$A$69:$P$105,15))</f>
        <v>108.51666666666665</v>
      </c>
      <c r="L20" s="1">
        <f>IF(VLOOKUP($A20,'USA All Cities'!$A$69:$P$105,15)="",VLOOKUP($A20,'USA All Cities'!$A$69:$P$105,16),VLOOKUP($A20,'USA All Cities'!$A$69:$P$105,15))</f>
        <v>108.51666666666665</v>
      </c>
      <c r="M20" s="1">
        <f>IF(VLOOKUP($A20,'USA All Cities'!$A$69:$P$105,15)="",VLOOKUP($A20,'USA All Cities'!$A$69:$P$105,16),VLOOKUP($A20,'USA All Cities'!$A$69:$P$105,15))</f>
        <v>108.51666666666665</v>
      </c>
      <c r="N20" s="1">
        <f>IF(VLOOKUP($A20,'USA All Cities'!$A$69:$P$105,14)="",VLOOKUP($A20,'USA All Cities'!$A$69:$P$105,16),VLOOKUP($A20,'USA All Cities'!$A$69:$P$105,14))</f>
        <v>106.61666666666666</v>
      </c>
      <c r="O20" s="1">
        <f>IF(VLOOKUP($A20,'USA All Cities'!$A$69:$P$105,15)="",VLOOKUP($A20,'USA All Cities'!$A$69:$P$105,16),VLOOKUP($A20,'USA All Cities'!$A$69:$P$105,15))</f>
        <v>108.51666666666665</v>
      </c>
      <c r="P20" s="1">
        <f>IF(VLOOKUP($A20,'USA All Cities'!$A$69:$P$105,16)="",VLOOKUP($A20,'USA All Cities'!$A$69:$P$105,16),VLOOKUP($A20,'USA All Cities'!$A$69:$P$105,16))</f>
        <v>107.56666666666665</v>
      </c>
    </row>
    <row r="21" spans="1:16" ht="12.75">
      <c r="A21" s="2">
        <v>1986</v>
      </c>
      <c r="B21" s="1">
        <f>IF(VLOOKUP($A21,'USA All Cities'!$A$69:$P$105,14)="",VLOOKUP($A21,'USA All Cities'!$A$69:$P$105,16),VLOOKUP($A21,'USA All Cities'!$A$69:$P$105,14))</f>
        <v>109.11666666666666</v>
      </c>
      <c r="C21" s="1">
        <f>IF(VLOOKUP($A21,'USA All Cities'!$A$69:$P$105,14)="",VLOOKUP($A21,'USA All Cities'!$A$69:$P$105,16),VLOOKUP($A21,'USA All Cities'!$A$69:$P$105,14))</f>
        <v>109.11666666666666</v>
      </c>
      <c r="D21" s="1">
        <f>IF(VLOOKUP($A21,'USA All Cities'!$A$69:$P$105,14)="",VLOOKUP($A21,'USA All Cities'!$A$69:$P$105,16),VLOOKUP($A21,'USA All Cities'!$A$69:$P$105,14))</f>
        <v>109.11666666666666</v>
      </c>
      <c r="E21" s="1">
        <f>IF(VLOOKUP($A21,'USA All Cities'!$A$69:$P$105,14)="",VLOOKUP($A21,'USA All Cities'!$A$69:$P$105,16),VLOOKUP($A21,'USA All Cities'!$A$69:$P$105,14))</f>
        <v>109.11666666666666</v>
      </c>
      <c r="F21" s="1">
        <f>IF(VLOOKUP($A21,'USA All Cities'!$A$69:$P$105,14)="",VLOOKUP($A21,'USA All Cities'!$A$69:$P$105,16),VLOOKUP($A21,'USA All Cities'!$A$69:$P$105,14))</f>
        <v>109.11666666666666</v>
      </c>
      <c r="G21" s="1">
        <f>IF(VLOOKUP($A21,'USA All Cities'!$A$69:$P$105,14)="",VLOOKUP($A21,'USA All Cities'!$A$69:$P$105,16),VLOOKUP($A21,'USA All Cities'!$A$69:$P$105,14))</f>
        <v>109.11666666666666</v>
      </c>
      <c r="H21" s="1">
        <f>IF(VLOOKUP($A21,'USA All Cities'!$A$69:$P$105,15)="",VLOOKUP($A21,'USA All Cities'!$A$69:$P$105,16),VLOOKUP($A21,'USA All Cities'!$A$69:$P$105,15))</f>
        <v>110.10000000000001</v>
      </c>
      <c r="I21" s="1">
        <f>IF(VLOOKUP($A21,'USA All Cities'!$A$69:$P$105,15)="",VLOOKUP($A21,'USA All Cities'!$A$69:$P$105,16),VLOOKUP($A21,'USA All Cities'!$A$69:$P$105,15))</f>
        <v>110.10000000000001</v>
      </c>
      <c r="J21" s="1">
        <f>IF(VLOOKUP($A21,'USA All Cities'!$A$69:$P$105,15)="",VLOOKUP($A21,'USA All Cities'!$A$69:$P$105,16),VLOOKUP($A21,'USA All Cities'!$A$69:$P$105,15))</f>
        <v>110.10000000000001</v>
      </c>
      <c r="K21" s="1">
        <f>IF(VLOOKUP($A21,'USA All Cities'!$A$69:$P$105,15)="",VLOOKUP($A21,'USA All Cities'!$A$69:$P$105,16),VLOOKUP($A21,'USA All Cities'!$A$69:$P$105,15))</f>
        <v>110.10000000000001</v>
      </c>
      <c r="L21" s="1">
        <f>IF(VLOOKUP($A21,'USA All Cities'!$A$69:$P$105,15)="",VLOOKUP($A21,'USA All Cities'!$A$69:$P$105,16),VLOOKUP($A21,'USA All Cities'!$A$69:$P$105,15))</f>
        <v>110.10000000000001</v>
      </c>
      <c r="M21" s="1">
        <f>IF(VLOOKUP($A21,'USA All Cities'!$A$69:$P$105,15)="",VLOOKUP($A21,'USA All Cities'!$A$69:$P$105,16),VLOOKUP($A21,'USA All Cities'!$A$69:$P$105,15))</f>
        <v>110.10000000000001</v>
      </c>
      <c r="N21" s="1">
        <f>IF(VLOOKUP($A21,'USA All Cities'!$A$69:$P$105,14)="",VLOOKUP($A21,'USA All Cities'!$A$69:$P$105,16),VLOOKUP($A21,'USA All Cities'!$A$69:$P$105,14))</f>
        <v>109.11666666666666</v>
      </c>
      <c r="O21" s="1">
        <f>IF(VLOOKUP($A21,'USA All Cities'!$A$69:$P$105,15)="",VLOOKUP($A21,'USA All Cities'!$A$69:$P$105,16),VLOOKUP($A21,'USA All Cities'!$A$69:$P$105,15))</f>
        <v>110.10000000000001</v>
      </c>
      <c r="P21" s="1">
        <f>IF(VLOOKUP($A21,'USA All Cities'!$A$69:$P$105,16)="",VLOOKUP($A21,'USA All Cities'!$A$69:$P$105,16),VLOOKUP($A21,'USA All Cities'!$A$69:$P$105,16))</f>
        <v>109.60833333333335</v>
      </c>
    </row>
    <row r="22" spans="1:16" ht="12.75">
      <c r="A22" s="2">
        <v>1987</v>
      </c>
      <c r="B22" s="1">
        <f>IF(VLOOKUP($A22,'USA All Cities'!$A$69:$P$105,14)="",VLOOKUP($A22,'USA All Cities'!$A$69:$P$105,16),VLOOKUP($A22,'USA All Cities'!$A$69:$P$105,14))</f>
        <v>112.36666666666666</v>
      </c>
      <c r="C22" s="1">
        <f>IF(VLOOKUP($A22,'USA All Cities'!$A$69:$P$105,14)="",VLOOKUP($A22,'USA All Cities'!$A$69:$P$105,16),VLOOKUP($A22,'USA All Cities'!$A$69:$P$105,14))</f>
        <v>112.36666666666666</v>
      </c>
      <c r="D22" s="1">
        <f>IF(VLOOKUP($A22,'USA All Cities'!$A$69:$P$105,14)="",VLOOKUP($A22,'USA All Cities'!$A$69:$P$105,16),VLOOKUP($A22,'USA All Cities'!$A$69:$P$105,14))</f>
        <v>112.36666666666666</v>
      </c>
      <c r="E22" s="1">
        <f>IF(VLOOKUP($A22,'USA All Cities'!$A$69:$P$105,14)="",VLOOKUP($A22,'USA All Cities'!$A$69:$P$105,16),VLOOKUP($A22,'USA All Cities'!$A$69:$P$105,14))</f>
        <v>112.36666666666666</v>
      </c>
      <c r="F22" s="1">
        <f>IF(VLOOKUP($A22,'USA All Cities'!$A$69:$P$105,14)="",VLOOKUP($A22,'USA All Cities'!$A$69:$P$105,16),VLOOKUP($A22,'USA All Cities'!$A$69:$P$105,14))</f>
        <v>112.36666666666666</v>
      </c>
      <c r="G22" s="1">
        <f>IF(VLOOKUP($A22,'USA All Cities'!$A$69:$P$105,14)="",VLOOKUP($A22,'USA All Cities'!$A$69:$P$105,16),VLOOKUP($A22,'USA All Cities'!$A$69:$P$105,14))</f>
        <v>112.36666666666666</v>
      </c>
      <c r="H22" s="1">
        <f>IF(VLOOKUP($A22,'USA All Cities'!$A$69:$P$105,15)="",VLOOKUP($A22,'USA All Cities'!$A$69:$P$105,16),VLOOKUP($A22,'USA All Cities'!$A$69:$P$105,15))</f>
        <v>114.88333333333333</v>
      </c>
      <c r="I22" s="1">
        <f>IF(VLOOKUP($A22,'USA All Cities'!$A$69:$P$105,15)="",VLOOKUP($A22,'USA All Cities'!$A$69:$P$105,16),VLOOKUP($A22,'USA All Cities'!$A$69:$P$105,15))</f>
        <v>114.88333333333333</v>
      </c>
      <c r="J22" s="1">
        <f>IF(VLOOKUP($A22,'USA All Cities'!$A$69:$P$105,15)="",VLOOKUP($A22,'USA All Cities'!$A$69:$P$105,16),VLOOKUP($A22,'USA All Cities'!$A$69:$P$105,15))</f>
        <v>114.88333333333333</v>
      </c>
      <c r="K22" s="1">
        <f>IF(VLOOKUP($A22,'USA All Cities'!$A$69:$P$105,15)="",VLOOKUP($A22,'USA All Cities'!$A$69:$P$105,16),VLOOKUP($A22,'USA All Cities'!$A$69:$P$105,15))</f>
        <v>114.88333333333333</v>
      </c>
      <c r="L22" s="1">
        <f>IF(VLOOKUP($A22,'USA All Cities'!$A$69:$P$105,15)="",VLOOKUP($A22,'USA All Cities'!$A$69:$P$105,16),VLOOKUP($A22,'USA All Cities'!$A$69:$P$105,15))</f>
        <v>114.88333333333333</v>
      </c>
      <c r="M22" s="1">
        <f>IF(VLOOKUP($A22,'USA All Cities'!$A$69:$P$105,15)="",VLOOKUP($A22,'USA All Cities'!$A$69:$P$105,16),VLOOKUP($A22,'USA All Cities'!$A$69:$P$105,15))</f>
        <v>114.88333333333333</v>
      </c>
      <c r="N22" s="1">
        <f>IF(VLOOKUP($A22,'USA All Cities'!$A$69:$P$105,14)="",VLOOKUP($A22,'USA All Cities'!$A$69:$P$105,16),VLOOKUP($A22,'USA All Cities'!$A$69:$P$105,14))</f>
        <v>112.36666666666666</v>
      </c>
      <c r="O22" s="1">
        <f>IF(VLOOKUP($A22,'USA All Cities'!$A$69:$P$105,15)="",VLOOKUP($A22,'USA All Cities'!$A$69:$P$105,16),VLOOKUP($A22,'USA All Cities'!$A$69:$P$105,15))</f>
        <v>114.88333333333333</v>
      </c>
      <c r="P22" s="1">
        <f>IF(VLOOKUP($A22,'USA All Cities'!$A$69:$P$105,16)="",VLOOKUP($A22,'USA All Cities'!$A$69:$P$105,16),VLOOKUP($A22,'USA All Cities'!$A$69:$P$105,16))</f>
        <v>113.625</v>
      </c>
    </row>
    <row r="23" spans="1:16" ht="12.75">
      <c r="A23" s="2">
        <v>1988</v>
      </c>
      <c r="B23" s="1">
        <f>IF(VLOOKUP($A23,'USA All Cities'!$A$69:$P$105,14)="",VLOOKUP($A23,'USA All Cities'!$A$69:$P$105,16),VLOOKUP($A23,'USA All Cities'!$A$69:$P$105,14))</f>
        <v>116.8</v>
      </c>
      <c r="C23" s="1">
        <f>IF(VLOOKUP($A23,'USA All Cities'!$A$69:$P$105,14)="",VLOOKUP($A23,'USA All Cities'!$A$69:$P$105,16),VLOOKUP($A23,'USA All Cities'!$A$69:$P$105,14))</f>
        <v>116.8</v>
      </c>
      <c r="D23" s="1">
        <f>IF(VLOOKUP($A23,'USA All Cities'!$A$69:$P$105,14)="",VLOOKUP($A23,'USA All Cities'!$A$69:$P$105,16),VLOOKUP($A23,'USA All Cities'!$A$69:$P$105,14))</f>
        <v>116.8</v>
      </c>
      <c r="E23" s="1">
        <f>IF(VLOOKUP($A23,'USA All Cities'!$A$69:$P$105,14)="",VLOOKUP($A23,'USA All Cities'!$A$69:$P$105,16),VLOOKUP($A23,'USA All Cities'!$A$69:$P$105,14))</f>
        <v>116.8</v>
      </c>
      <c r="F23" s="1">
        <f>IF(VLOOKUP($A23,'USA All Cities'!$A$69:$P$105,14)="",VLOOKUP($A23,'USA All Cities'!$A$69:$P$105,16),VLOOKUP($A23,'USA All Cities'!$A$69:$P$105,14))</f>
        <v>116.8</v>
      </c>
      <c r="G23" s="1">
        <f>IF(VLOOKUP($A23,'USA All Cities'!$A$69:$P$105,14)="",VLOOKUP($A23,'USA All Cities'!$A$69:$P$105,16),VLOOKUP($A23,'USA All Cities'!$A$69:$P$105,14))</f>
        <v>116.8</v>
      </c>
      <c r="H23" s="1">
        <f>IF(VLOOKUP($A23,'USA All Cities'!$A$69:$P$105,15)="",VLOOKUP($A23,'USA All Cities'!$A$69:$P$105,16),VLOOKUP($A23,'USA All Cities'!$A$69:$P$105,15))</f>
        <v>119.71666666666665</v>
      </c>
      <c r="I23" s="1">
        <f>IF(VLOOKUP($A23,'USA All Cities'!$A$69:$P$105,15)="",VLOOKUP($A23,'USA All Cities'!$A$69:$P$105,16),VLOOKUP($A23,'USA All Cities'!$A$69:$P$105,15))</f>
        <v>119.71666666666665</v>
      </c>
      <c r="J23" s="1">
        <f>IF(VLOOKUP($A23,'USA All Cities'!$A$69:$P$105,15)="",VLOOKUP($A23,'USA All Cities'!$A$69:$P$105,16),VLOOKUP($A23,'USA All Cities'!$A$69:$P$105,15))</f>
        <v>119.71666666666665</v>
      </c>
      <c r="K23" s="1">
        <f>IF(VLOOKUP($A23,'USA All Cities'!$A$69:$P$105,15)="",VLOOKUP($A23,'USA All Cities'!$A$69:$P$105,16),VLOOKUP($A23,'USA All Cities'!$A$69:$P$105,15))</f>
        <v>119.71666666666665</v>
      </c>
      <c r="L23" s="1">
        <f>IF(VLOOKUP($A23,'USA All Cities'!$A$69:$P$105,15)="",VLOOKUP($A23,'USA All Cities'!$A$69:$P$105,16),VLOOKUP($A23,'USA All Cities'!$A$69:$P$105,15))</f>
        <v>119.71666666666665</v>
      </c>
      <c r="M23" s="1">
        <f>IF(VLOOKUP($A23,'USA All Cities'!$A$69:$P$105,15)="",VLOOKUP($A23,'USA All Cities'!$A$69:$P$105,16),VLOOKUP($A23,'USA All Cities'!$A$69:$P$105,15))</f>
        <v>119.71666666666665</v>
      </c>
      <c r="N23" s="1">
        <f>IF(VLOOKUP($A23,'USA All Cities'!$A$69:$P$105,14)="",VLOOKUP($A23,'USA All Cities'!$A$69:$P$105,16),VLOOKUP($A23,'USA All Cities'!$A$69:$P$105,14))</f>
        <v>116.8</v>
      </c>
      <c r="O23" s="1">
        <f>IF(VLOOKUP($A23,'USA All Cities'!$A$69:$P$105,15)="",VLOOKUP($A23,'USA All Cities'!$A$69:$P$105,16),VLOOKUP($A23,'USA All Cities'!$A$69:$P$105,15))</f>
        <v>119.71666666666665</v>
      </c>
      <c r="P23" s="1">
        <f>IF(VLOOKUP($A23,'USA All Cities'!$A$69:$P$105,16)="",VLOOKUP($A23,'USA All Cities'!$A$69:$P$105,16),VLOOKUP($A23,'USA All Cities'!$A$69:$P$105,16))</f>
        <v>118.25833333333333</v>
      </c>
    </row>
    <row r="24" spans="1:16" ht="12.75">
      <c r="A24" s="2">
        <v>1989</v>
      </c>
      <c r="B24" s="1">
        <f>IF(VLOOKUP($A24,'USA All Cities'!$A$69:$P$105,14)="",VLOOKUP($A24,'USA All Cities'!$A$69:$P$105,16),VLOOKUP($A24,'USA All Cities'!$A$69:$P$105,14))</f>
        <v>122.66666666666667</v>
      </c>
      <c r="C24" s="1">
        <f>IF(VLOOKUP($A24,'USA All Cities'!$A$69:$P$105,14)="",VLOOKUP($A24,'USA All Cities'!$A$69:$P$105,16),VLOOKUP($A24,'USA All Cities'!$A$69:$P$105,14))</f>
        <v>122.66666666666667</v>
      </c>
      <c r="D24" s="1">
        <f>IF(VLOOKUP($A24,'USA All Cities'!$A$69:$P$105,14)="",VLOOKUP($A24,'USA All Cities'!$A$69:$P$105,16),VLOOKUP($A24,'USA All Cities'!$A$69:$P$105,14))</f>
        <v>122.66666666666667</v>
      </c>
      <c r="E24" s="1">
        <f>IF(VLOOKUP($A24,'USA All Cities'!$A$69:$P$105,14)="",VLOOKUP($A24,'USA All Cities'!$A$69:$P$105,16),VLOOKUP($A24,'USA All Cities'!$A$69:$P$105,14))</f>
        <v>122.66666666666667</v>
      </c>
      <c r="F24" s="1">
        <f>IF(VLOOKUP($A24,'USA All Cities'!$A$69:$P$105,14)="",VLOOKUP($A24,'USA All Cities'!$A$69:$P$105,16),VLOOKUP($A24,'USA All Cities'!$A$69:$P$105,14))</f>
        <v>122.66666666666667</v>
      </c>
      <c r="G24" s="1">
        <f>IF(VLOOKUP($A24,'USA All Cities'!$A$69:$P$105,14)="",VLOOKUP($A24,'USA All Cities'!$A$69:$P$105,16),VLOOKUP($A24,'USA All Cities'!$A$69:$P$105,14))</f>
        <v>122.66666666666667</v>
      </c>
      <c r="H24" s="1">
        <f>IF(VLOOKUP($A24,'USA All Cities'!$A$69:$P$105,15)="",VLOOKUP($A24,'USA All Cities'!$A$69:$P$105,16),VLOOKUP($A24,'USA All Cities'!$A$69:$P$105,15))</f>
        <v>125.26666666666667</v>
      </c>
      <c r="I24" s="1">
        <f>IF(VLOOKUP($A24,'USA All Cities'!$A$69:$P$105,15)="",VLOOKUP($A24,'USA All Cities'!$A$69:$P$105,16),VLOOKUP($A24,'USA All Cities'!$A$69:$P$105,15))</f>
        <v>125.26666666666667</v>
      </c>
      <c r="J24" s="1">
        <f>IF(VLOOKUP($A24,'USA All Cities'!$A$69:$P$105,15)="",VLOOKUP($A24,'USA All Cities'!$A$69:$P$105,16),VLOOKUP($A24,'USA All Cities'!$A$69:$P$105,15))</f>
        <v>125.26666666666667</v>
      </c>
      <c r="K24" s="1">
        <f>IF(VLOOKUP($A24,'USA All Cities'!$A$69:$P$105,15)="",VLOOKUP($A24,'USA All Cities'!$A$69:$P$105,16),VLOOKUP($A24,'USA All Cities'!$A$69:$P$105,15))</f>
        <v>125.26666666666667</v>
      </c>
      <c r="L24" s="1">
        <f>IF(VLOOKUP($A24,'USA All Cities'!$A$69:$P$105,15)="",VLOOKUP($A24,'USA All Cities'!$A$69:$P$105,16),VLOOKUP($A24,'USA All Cities'!$A$69:$P$105,15))</f>
        <v>125.26666666666667</v>
      </c>
      <c r="M24" s="1">
        <f>IF(VLOOKUP($A24,'USA All Cities'!$A$69:$P$105,15)="",VLOOKUP($A24,'USA All Cities'!$A$69:$P$105,16),VLOOKUP($A24,'USA All Cities'!$A$69:$P$105,15))</f>
        <v>125.26666666666667</v>
      </c>
      <c r="N24" s="1">
        <f>IF(VLOOKUP($A24,'USA All Cities'!$A$69:$P$105,14)="",VLOOKUP($A24,'USA All Cities'!$A$69:$P$105,16),VLOOKUP($A24,'USA All Cities'!$A$69:$P$105,14))</f>
        <v>122.66666666666667</v>
      </c>
      <c r="O24" s="1">
        <f>IF(VLOOKUP($A24,'USA All Cities'!$A$69:$P$105,15)="",VLOOKUP($A24,'USA All Cities'!$A$69:$P$105,16),VLOOKUP($A24,'USA All Cities'!$A$69:$P$105,15))</f>
        <v>125.26666666666667</v>
      </c>
      <c r="P24" s="1">
        <f>IF(VLOOKUP($A24,'USA All Cities'!$A$69:$P$105,16)="",VLOOKUP($A24,'USA All Cities'!$A$69:$P$105,16),VLOOKUP($A24,'USA All Cities'!$A$69:$P$105,16))</f>
        <v>123.96666666666665</v>
      </c>
    </row>
    <row r="25" spans="1:16" ht="12.75">
      <c r="A25" s="2">
        <v>1990</v>
      </c>
      <c r="B25" s="1">
        <f>IF(VLOOKUP($A25,'USA All Cities'!$A$69:$P$105,14)="",VLOOKUP($A25,'USA All Cities'!$A$69:$P$105,16),VLOOKUP($A25,'USA All Cities'!$A$69:$P$105,14))</f>
        <v>128.68333333333334</v>
      </c>
      <c r="C25" s="1">
        <f>IF(VLOOKUP($A25,'USA All Cities'!$A$69:$P$105,14)="",VLOOKUP($A25,'USA All Cities'!$A$69:$P$105,16),VLOOKUP($A25,'USA All Cities'!$A$69:$P$105,14))</f>
        <v>128.68333333333334</v>
      </c>
      <c r="D25" s="1">
        <f>IF(VLOOKUP($A25,'USA All Cities'!$A$69:$P$105,14)="",VLOOKUP($A25,'USA All Cities'!$A$69:$P$105,16),VLOOKUP($A25,'USA All Cities'!$A$69:$P$105,14))</f>
        <v>128.68333333333334</v>
      </c>
      <c r="E25" s="1">
        <f>IF(VLOOKUP($A25,'USA All Cities'!$A$69:$P$105,14)="",VLOOKUP($A25,'USA All Cities'!$A$69:$P$105,16),VLOOKUP($A25,'USA All Cities'!$A$69:$P$105,14))</f>
        <v>128.68333333333334</v>
      </c>
      <c r="F25" s="1">
        <f>IF(VLOOKUP($A25,'USA All Cities'!$A$69:$P$105,14)="",VLOOKUP($A25,'USA All Cities'!$A$69:$P$105,16),VLOOKUP($A25,'USA All Cities'!$A$69:$P$105,14))</f>
        <v>128.68333333333334</v>
      </c>
      <c r="G25" s="1">
        <f>IF(VLOOKUP($A25,'USA All Cities'!$A$69:$P$105,14)="",VLOOKUP($A25,'USA All Cities'!$A$69:$P$105,16),VLOOKUP($A25,'USA All Cities'!$A$69:$P$105,14))</f>
        <v>128.68333333333334</v>
      </c>
      <c r="H25" s="1">
        <f>IF(VLOOKUP($A25,'USA All Cities'!$A$69:$P$105,15)="",VLOOKUP($A25,'USA All Cities'!$A$69:$P$105,16),VLOOKUP($A25,'USA All Cities'!$A$69:$P$105,15))</f>
        <v>132.63333333333333</v>
      </c>
      <c r="I25" s="1">
        <f>IF(VLOOKUP($A25,'USA All Cities'!$A$69:$P$105,15)="",VLOOKUP($A25,'USA All Cities'!$A$69:$P$105,16),VLOOKUP($A25,'USA All Cities'!$A$69:$P$105,15))</f>
        <v>132.63333333333333</v>
      </c>
      <c r="J25" s="1">
        <f>IF(VLOOKUP($A25,'USA All Cities'!$A$69:$P$105,15)="",VLOOKUP($A25,'USA All Cities'!$A$69:$P$105,16),VLOOKUP($A25,'USA All Cities'!$A$69:$P$105,15))</f>
        <v>132.63333333333333</v>
      </c>
      <c r="K25" s="1">
        <f>IF(VLOOKUP($A25,'USA All Cities'!$A$69:$P$105,15)="",VLOOKUP($A25,'USA All Cities'!$A$69:$P$105,16),VLOOKUP($A25,'USA All Cities'!$A$69:$P$105,15))</f>
        <v>132.63333333333333</v>
      </c>
      <c r="L25" s="1">
        <f>IF(VLOOKUP($A25,'USA All Cities'!$A$69:$P$105,15)="",VLOOKUP($A25,'USA All Cities'!$A$69:$P$105,16),VLOOKUP($A25,'USA All Cities'!$A$69:$P$105,15))</f>
        <v>132.63333333333333</v>
      </c>
      <c r="M25" s="1">
        <f>IF(VLOOKUP($A25,'USA All Cities'!$A$69:$P$105,15)="",VLOOKUP($A25,'USA All Cities'!$A$69:$P$105,16),VLOOKUP($A25,'USA All Cities'!$A$69:$P$105,15))</f>
        <v>132.63333333333333</v>
      </c>
      <c r="N25" s="1">
        <f>IF(VLOOKUP($A25,'USA All Cities'!$A$69:$P$105,14)="",VLOOKUP($A25,'USA All Cities'!$A$69:$P$105,16),VLOOKUP($A25,'USA All Cities'!$A$69:$P$105,14))</f>
        <v>128.68333333333334</v>
      </c>
      <c r="O25" s="1">
        <f>IF(VLOOKUP($A25,'USA All Cities'!$A$69:$P$105,15)="",VLOOKUP($A25,'USA All Cities'!$A$69:$P$105,16),VLOOKUP($A25,'USA All Cities'!$A$69:$P$105,15))</f>
        <v>132.63333333333333</v>
      </c>
      <c r="P25" s="1">
        <f>IF(VLOOKUP($A25,'USA All Cities'!$A$69:$P$105,16)="",VLOOKUP($A25,'USA All Cities'!$A$69:$P$105,16),VLOOKUP($A25,'USA All Cities'!$A$69:$P$105,16))</f>
        <v>130.65833333333333</v>
      </c>
    </row>
    <row r="26" spans="1:16" ht="12.75">
      <c r="A26" s="2">
        <v>1991</v>
      </c>
      <c r="B26" s="1">
        <f>IF(VLOOKUP($A26,'USA All Cities'!$A$69:$P$105,14)="",VLOOKUP($A26,'USA All Cities'!$A$69:$P$105,16),VLOOKUP($A26,'USA All Cities'!$A$69:$P$105,14))</f>
        <v>135.2</v>
      </c>
      <c r="C26" s="1">
        <f>IF(VLOOKUP($A26,'USA All Cities'!$A$69:$P$105,14)="",VLOOKUP($A26,'USA All Cities'!$A$69:$P$105,16),VLOOKUP($A26,'USA All Cities'!$A$69:$P$105,14))</f>
        <v>135.2</v>
      </c>
      <c r="D26" s="1">
        <f>IF(VLOOKUP($A26,'USA All Cities'!$A$69:$P$105,14)="",VLOOKUP($A26,'USA All Cities'!$A$69:$P$105,16),VLOOKUP($A26,'USA All Cities'!$A$69:$P$105,14))</f>
        <v>135.2</v>
      </c>
      <c r="E26" s="1">
        <f>IF(VLOOKUP($A26,'USA All Cities'!$A$69:$P$105,14)="",VLOOKUP($A26,'USA All Cities'!$A$69:$P$105,16),VLOOKUP($A26,'USA All Cities'!$A$69:$P$105,14))</f>
        <v>135.2</v>
      </c>
      <c r="F26" s="1">
        <f>IF(VLOOKUP($A26,'USA All Cities'!$A$69:$P$105,14)="",VLOOKUP($A26,'USA All Cities'!$A$69:$P$105,16),VLOOKUP($A26,'USA All Cities'!$A$69:$P$105,14))</f>
        <v>135.2</v>
      </c>
      <c r="G26" s="1">
        <f>IF(VLOOKUP($A26,'USA All Cities'!$A$69:$P$105,14)="",VLOOKUP($A26,'USA All Cities'!$A$69:$P$105,16),VLOOKUP($A26,'USA All Cities'!$A$69:$P$105,14))</f>
        <v>135.2</v>
      </c>
      <c r="H26" s="1">
        <f>IF(VLOOKUP($A26,'USA All Cities'!$A$69:$P$105,15)="",VLOOKUP($A26,'USA All Cities'!$A$69:$P$105,16),VLOOKUP($A26,'USA All Cities'!$A$69:$P$105,15))</f>
        <v>137.18333333333334</v>
      </c>
      <c r="I26" s="1">
        <f>IF(VLOOKUP($A26,'USA All Cities'!$A$69:$P$105,15)="",VLOOKUP($A26,'USA All Cities'!$A$69:$P$105,16),VLOOKUP($A26,'USA All Cities'!$A$69:$P$105,15))</f>
        <v>137.18333333333334</v>
      </c>
      <c r="J26" s="1">
        <f>IF(VLOOKUP($A26,'USA All Cities'!$A$69:$P$105,15)="",VLOOKUP($A26,'USA All Cities'!$A$69:$P$105,16),VLOOKUP($A26,'USA All Cities'!$A$69:$P$105,15))</f>
        <v>137.18333333333334</v>
      </c>
      <c r="K26" s="1">
        <f>IF(VLOOKUP($A26,'USA All Cities'!$A$69:$P$105,15)="",VLOOKUP($A26,'USA All Cities'!$A$69:$P$105,16),VLOOKUP($A26,'USA All Cities'!$A$69:$P$105,15))</f>
        <v>137.18333333333334</v>
      </c>
      <c r="L26" s="1">
        <f>IF(VLOOKUP($A26,'USA All Cities'!$A$69:$P$105,15)="",VLOOKUP($A26,'USA All Cities'!$A$69:$P$105,16),VLOOKUP($A26,'USA All Cities'!$A$69:$P$105,15))</f>
        <v>137.18333333333334</v>
      </c>
      <c r="M26" s="1">
        <f>IF(VLOOKUP($A26,'USA All Cities'!$A$69:$P$105,15)="",VLOOKUP($A26,'USA All Cities'!$A$69:$P$105,16),VLOOKUP($A26,'USA All Cities'!$A$69:$P$105,15))</f>
        <v>137.18333333333334</v>
      </c>
      <c r="N26" s="1">
        <f>IF(VLOOKUP($A26,'USA All Cities'!$A$69:$P$105,14)="",VLOOKUP($A26,'USA All Cities'!$A$69:$P$105,16),VLOOKUP($A26,'USA All Cities'!$A$69:$P$105,14))</f>
        <v>135.2</v>
      </c>
      <c r="O26" s="1">
        <f>IF(VLOOKUP($A26,'USA All Cities'!$A$69:$P$105,15)="",VLOOKUP($A26,'USA All Cities'!$A$69:$P$105,16),VLOOKUP($A26,'USA All Cities'!$A$69:$P$105,15))</f>
        <v>137.18333333333334</v>
      </c>
      <c r="P26" s="1">
        <f>IF(VLOOKUP($A26,'USA All Cities'!$A$69:$P$105,16)="",VLOOKUP($A26,'USA All Cities'!$A$69:$P$105,16),VLOOKUP($A26,'USA All Cities'!$A$69:$P$105,16))</f>
        <v>136.19166666666666</v>
      </c>
    </row>
    <row r="27" spans="1:16" ht="12.75">
      <c r="A27" s="2">
        <v>1992</v>
      </c>
      <c r="B27" s="1">
        <f>IF(VLOOKUP($A27,'USA All Cities'!$A$69:$P$105,14)="",VLOOKUP($A27,'USA All Cities'!$A$69:$P$105,16),VLOOKUP($A27,'USA All Cities'!$A$69:$P$105,14))</f>
        <v>139.23333333333335</v>
      </c>
      <c r="C27" s="1">
        <f>IF(VLOOKUP($A27,'USA All Cities'!$A$69:$P$105,14)="",VLOOKUP($A27,'USA All Cities'!$A$69:$P$105,16),VLOOKUP($A27,'USA All Cities'!$A$69:$P$105,14))</f>
        <v>139.23333333333335</v>
      </c>
      <c r="D27" s="1">
        <f>IF(VLOOKUP($A27,'USA All Cities'!$A$69:$P$105,14)="",VLOOKUP($A27,'USA All Cities'!$A$69:$P$105,16),VLOOKUP($A27,'USA All Cities'!$A$69:$P$105,14))</f>
        <v>139.23333333333335</v>
      </c>
      <c r="E27" s="1">
        <f>IF(VLOOKUP($A27,'USA All Cities'!$A$69:$P$105,14)="",VLOOKUP($A27,'USA All Cities'!$A$69:$P$105,16),VLOOKUP($A27,'USA All Cities'!$A$69:$P$105,14))</f>
        <v>139.23333333333335</v>
      </c>
      <c r="F27" s="1">
        <f>IF(VLOOKUP($A27,'USA All Cities'!$A$69:$P$105,14)="",VLOOKUP($A27,'USA All Cities'!$A$69:$P$105,16),VLOOKUP($A27,'USA All Cities'!$A$69:$P$105,14))</f>
        <v>139.23333333333335</v>
      </c>
      <c r="G27" s="1">
        <f>IF(VLOOKUP($A27,'USA All Cities'!$A$69:$P$105,14)="",VLOOKUP($A27,'USA All Cities'!$A$69:$P$105,16),VLOOKUP($A27,'USA All Cities'!$A$69:$P$105,14))</f>
        <v>139.23333333333335</v>
      </c>
      <c r="H27" s="1">
        <f>IF(VLOOKUP($A27,'USA All Cities'!$A$69:$P$105,15)="",VLOOKUP($A27,'USA All Cities'!$A$69:$P$105,16),VLOOKUP($A27,'USA All Cities'!$A$69:$P$105,15))</f>
        <v>141.4</v>
      </c>
      <c r="I27" s="1">
        <f>IF(VLOOKUP($A27,'USA All Cities'!$A$69:$P$105,15)="",VLOOKUP($A27,'USA All Cities'!$A$69:$P$105,16),VLOOKUP($A27,'USA All Cities'!$A$69:$P$105,15))</f>
        <v>141.4</v>
      </c>
      <c r="J27" s="1">
        <f>IF(VLOOKUP($A27,'USA All Cities'!$A$69:$P$105,15)="",VLOOKUP($A27,'USA All Cities'!$A$69:$P$105,16),VLOOKUP($A27,'USA All Cities'!$A$69:$P$105,15))</f>
        <v>141.4</v>
      </c>
      <c r="K27" s="1">
        <f>IF(VLOOKUP($A27,'USA All Cities'!$A$69:$P$105,15)="",VLOOKUP($A27,'USA All Cities'!$A$69:$P$105,16),VLOOKUP($A27,'USA All Cities'!$A$69:$P$105,15))</f>
        <v>141.4</v>
      </c>
      <c r="L27" s="1">
        <f>IF(VLOOKUP($A27,'USA All Cities'!$A$69:$P$105,15)="",VLOOKUP($A27,'USA All Cities'!$A$69:$P$105,16),VLOOKUP($A27,'USA All Cities'!$A$69:$P$105,15))</f>
        <v>141.4</v>
      </c>
      <c r="M27" s="1">
        <f>IF(VLOOKUP($A27,'USA All Cities'!$A$69:$P$105,15)="",VLOOKUP($A27,'USA All Cities'!$A$69:$P$105,16),VLOOKUP($A27,'USA All Cities'!$A$69:$P$105,15))</f>
        <v>141.4</v>
      </c>
      <c r="N27" s="1">
        <f>IF(VLOOKUP($A27,'USA All Cities'!$A$69:$P$105,14)="",VLOOKUP($A27,'USA All Cities'!$A$69:$P$105,16),VLOOKUP($A27,'USA All Cities'!$A$69:$P$105,14))</f>
        <v>139.23333333333335</v>
      </c>
      <c r="O27" s="1">
        <f>IF(VLOOKUP($A27,'USA All Cities'!$A$69:$P$105,15)="",VLOOKUP($A27,'USA All Cities'!$A$69:$P$105,16),VLOOKUP($A27,'USA All Cities'!$A$69:$P$105,15))</f>
        <v>141.4</v>
      </c>
      <c r="P27" s="1">
        <f>IF(VLOOKUP($A27,'USA All Cities'!$A$69:$P$105,16)="",VLOOKUP($A27,'USA All Cities'!$A$69:$P$105,16),VLOOKUP($A27,'USA All Cities'!$A$69:$P$105,16))</f>
        <v>140.3166666666667</v>
      </c>
    </row>
    <row r="28" spans="1:16" ht="12.75">
      <c r="A28" s="2">
        <v>1993</v>
      </c>
      <c r="B28" s="1">
        <f>IF(VLOOKUP($A28,'USA All Cities'!$A$69:$P$105,14)="",VLOOKUP($A28,'USA All Cities'!$A$69:$P$105,16),VLOOKUP($A28,'USA All Cities'!$A$69:$P$105,14))</f>
        <v>143.65</v>
      </c>
      <c r="C28" s="1">
        <f>IF(VLOOKUP($A28,'USA All Cities'!$A$69:$P$105,14)="",VLOOKUP($A28,'USA All Cities'!$A$69:$P$105,16),VLOOKUP($A28,'USA All Cities'!$A$69:$P$105,14))</f>
        <v>143.65</v>
      </c>
      <c r="D28" s="1">
        <f>IF(VLOOKUP($A28,'USA All Cities'!$A$69:$P$105,14)="",VLOOKUP($A28,'USA All Cities'!$A$69:$P$105,16),VLOOKUP($A28,'USA All Cities'!$A$69:$P$105,14))</f>
        <v>143.65</v>
      </c>
      <c r="E28" s="1">
        <f>IF(VLOOKUP($A28,'USA All Cities'!$A$69:$P$105,14)="",VLOOKUP($A28,'USA All Cities'!$A$69:$P$105,16),VLOOKUP($A28,'USA All Cities'!$A$69:$P$105,14))</f>
        <v>143.65</v>
      </c>
      <c r="F28" s="1">
        <f>IF(VLOOKUP($A28,'USA All Cities'!$A$69:$P$105,14)="",VLOOKUP($A28,'USA All Cities'!$A$69:$P$105,16),VLOOKUP($A28,'USA All Cities'!$A$69:$P$105,14))</f>
        <v>143.65</v>
      </c>
      <c r="G28" s="1">
        <f>IF(VLOOKUP($A28,'USA All Cities'!$A$69:$P$105,14)="",VLOOKUP($A28,'USA All Cities'!$A$69:$P$105,16),VLOOKUP($A28,'USA All Cities'!$A$69:$P$105,14))</f>
        <v>143.65</v>
      </c>
      <c r="H28" s="1">
        <f>IF(VLOOKUP($A28,'USA All Cities'!$A$69:$P$105,15)="",VLOOKUP($A28,'USA All Cities'!$A$69:$P$105,16),VLOOKUP($A28,'USA All Cities'!$A$69:$P$105,15))</f>
        <v>145.26666666666665</v>
      </c>
      <c r="I28" s="1">
        <f>IF(VLOOKUP($A28,'USA All Cities'!$A$69:$P$105,15)="",VLOOKUP($A28,'USA All Cities'!$A$69:$P$105,16),VLOOKUP($A28,'USA All Cities'!$A$69:$P$105,15))</f>
        <v>145.26666666666665</v>
      </c>
      <c r="J28" s="1">
        <f>IF(VLOOKUP($A28,'USA All Cities'!$A$69:$P$105,15)="",VLOOKUP($A28,'USA All Cities'!$A$69:$P$105,16),VLOOKUP($A28,'USA All Cities'!$A$69:$P$105,15))</f>
        <v>145.26666666666665</v>
      </c>
      <c r="K28" s="1">
        <f>IF(VLOOKUP($A28,'USA All Cities'!$A$69:$P$105,15)="",VLOOKUP($A28,'USA All Cities'!$A$69:$P$105,16),VLOOKUP($A28,'USA All Cities'!$A$69:$P$105,15))</f>
        <v>145.26666666666665</v>
      </c>
      <c r="L28" s="1">
        <f>IF(VLOOKUP($A28,'USA All Cities'!$A$69:$P$105,15)="",VLOOKUP($A28,'USA All Cities'!$A$69:$P$105,16),VLOOKUP($A28,'USA All Cities'!$A$69:$P$105,15))</f>
        <v>145.26666666666665</v>
      </c>
      <c r="M28" s="1">
        <f>IF(VLOOKUP($A28,'USA All Cities'!$A$69:$P$105,15)="",VLOOKUP($A28,'USA All Cities'!$A$69:$P$105,16),VLOOKUP($A28,'USA All Cities'!$A$69:$P$105,15))</f>
        <v>145.26666666666665</v>
      </c>
      <c r="N28" s="1">
        <f>IF(VLOOKUP($A28,'USA All Cities'!$A$69:$P$105,14)="",VLOOKUP($A28,'USA All Cities'!$A$69:$P$105,16),VLOOKUP($A28,'USA All Cities'!$A$69:$P$105,14))</f>
        <v>143.65</v>
      </c>
      <c r="O28" s="1">
        <f>IF(VLOOKUP($A28,'USA All Cities'!$A$69:$P$105,15)="",VLOOKUP($A28,'USA All Cities'!$A$69:$P$105,16),VLOOKUP($A28,'USA All Cities'!$A$69:$P$105,15))</f>
        <v>145.26666666666665</v>
      </c>
      <c r="P28" s="1">
        <f>IF(VLOOKUP($A28,'USA All Cities'!$A$69:$P$105,16)="",VLOOKUP($A28,'USA All Cities'!$A$69:$P$105,16),VLOOKUP($A28,'USA All Cities'!$A$69:$P$105,16))</f>
        <v>144.45833333333331</v>
      </c>
    </row>
    <row r="29" spans="1:16" ht="12.75">
      <c r="A29" s="2">
        <v>1994</v>
      </c>
      <c r="B29" s="1">
        <f>IF(VLOOKUP($A29,'USA All Cities'!$A$69:$P$105,14)="",VLOOKUP($A29,'USA All Cities'!$A$69:$P$105,16),VLOOKUP($A29,'USA All Cities'!$A$69:$P$105,14))</f>
        <v>147.16666666666666</v>
      </c>
      <c r="C29" s="1">
        <f>IF(VLOOKUP($A29,'USA All Cities'!$A$69:$P$105,14)="",VLOOKUP($A29,'USA All Cities'!$A$69:$P$105,16),VLOOKUP($A29,'USA All Cities'!$A$69:$P$105,14))</f>
        <v>147.16666666666666</v>
      </c>
      <c r="D29" s="1">
        <f>IF(VLOOKUP($A29,'USA All Cities'!$A$69:$P$105,14)="",VLOOKUP($A29,'USA All Cities'!$A$69:$P$105,16),VLOOKUP($A29,'USA All Cities'!$A$69:$P$105,14))</f>
        <v>147.16666666666666</v>
      </c>
      <c r="E29" s="1">
        <f>IF(VLOOKUP($A29,'USA All Cities'!$A$69:$P$105,14)="",VLOOKUP($A29,'USA All Cities'!$A$69:$P$105,16),VLOOKUP($A29,'USA All Cities'!$A$69:$P$105,14))</f>
        <v>147.16666666666666</v>
      </c>
      <c r="F29" s="1">
        <f>IF(VLOOKUP($A29,'USA All Cities'!$A$69:$P$105,14)="",VLOOKUP($A29,'USA All Cities'!$A$69:$P$105,16),VLOOKUP($A29,'USA All Cities'!$A$69:$P$105,14))</f>
        <v>147.16666666666666</v>
      </c>
      <c r="G29" s="1">
        <f>IF(VLOOKUP($A29,'USA All Cities'!$A$69:$P$105,14)="",VLOOKUP($A29,'USA All Cities'!$A$69:$P$105,16),VLOOKUP($A29,'USA All Cities'!$A$69:$P$105,14))</f>
        <v>147.16666666666666</v>
      </c>
      <c r="H29" s="1">
        <f>IF(VLOOKUP($A29,'USA All Cities'!$A$69:$P$105,15)="",VLOOKUP($A29,'USA All Cities'!$A$69:$P$105,16),VLOOKUP($A29,'USA All Cities'!$A$69:$P$105,15))</f>
        <v>149.28333333333333</v>
      </c>
      <c r="I29" s="1">
        <f>IF(VLOOKUP($A29,'USA All Cities'!$A$69:$P$105,15)="",VLOOKUP($A29,'USA All Cities'!$A$69:$P$105,16),VLOOKUP($A29,'USA All Cities'!$A$69:$P$105,15))</f>
        <v>149.28333333333333</v>
      </c>
      <c r="J29" s="1">
        <f>IF(VLOOKUP($A29,'USA All Cities'!$A$69:$P$105,15)="",VLOOKUP($A29,'USA All Cities'!$A$69:$P$105,16),VLOOKUP($A29,'USA All Cities'!$A$69:$P$105,15))</f>
        <v>149.28333333333333</v>
      </c>
      <c r="K29" s="1">
        <f>IF(VLOOKUP($A29,'USA All Cities'!$A$69:$P$105,15)="",VLOOKUP($A29,'USA All Cities'!$A$69:$P$105,16),VLOOKUP($A29,'USA All Cities'!$A$69:$P$105,15))</f>
        <v>149.28333333333333</v>
      </c>
      <c r="L29" s="1">
        <f>IF(VLOOKUP($A29,'USA All Cities'!$A$69:$P$105,15)="",VLOOKUP($A29,'USA All Cities'!$A$69:$P$105,16),VLOOKUP($A29,'USA All Cities'!$A$69:$P$105,15))</f>
        <v>149.28333333333333</v>
      </c>
      <c r="M29" s="1">
        <f>IF(VLOOKUP($A29,'USA All Cities'!$A$69:$P$105,15)="",VLOOKUP($A29,'USA All Cities'!$A$69:$P$105,16),VLOOKUP($A29,'USA All Cities'!$A$69:$P$105,15))</f>
        <v>149.28333333333333</v>
      </c>
      <c r="N29" s="1">
        <f>IF(VLOOKUP($A29,'USA All Cities'!$A$69:$P$105,14)="",VLOOKUP($A29,'USA All Cities'!$A$69:$P$105,16),VLOOKUP($A29,'USA All Cities'!$A$69:$P$105,14))</f>
        <v>147.16666666666666</v>
      </c>
      <c r="O29" s="1">
        <f>IF(VLOOKUP($A29,'USA All Cities'!$A$69:$P$105,15)="",VLOOKUP($A29,'USA All Cities'!$A$69:$P$105,16),VLOOKUP($A29,'USA All Cities'!$A$69:$P$105,15))</f>
        <v>149.28333333333333</v>
      </c>
      <c r="P29" s="1">
        <f>IF(VLOOKUP($A29,'USA All Cities'!$A$69:$P$105,16)="",VLOOKUP($A29,'USA All Cities'!$A$69:$P$105,16),VLOOKUP($A29,'USA All Cities'!$A$69:$P$105,16))</f>
        <v>148.22500000000002</v>
      </c>
    </row>
    <row r="30" spans="1:16" ht="12.75">
      <c r="A30" s="2">
        <v>1995</v>
      </c>
      <c r="B30" s="1">
        <f>IF(VLOOKUP($A30,'USA All Cities'!$A$69:$P$105,14)="",VLOOKUP($A30,'USA All Cities'!$A$69:$P$105,16),VLOOKUP($A30,'USA All Cities'!$A$69:$P$105,14))</f>
        <v>151.53333333333333</v>
      </c>
      <c r="C30" s="1">
        <f>IF(VLOOKUP($A30,'USA All Cities'!$A$69:$P$105,14)="",VLOOKUP($A30,'USA All Cities'!$A$69:$P$105,16),VLOOKUP($A30,'USA All Cities'!$A$69:$P$105,14))</f>
        <v>151.53333333333333</v>
      </c>
      <c r="D30" s="1">
        <f>IF(VLOOKUP($A30,'USA All Cities'!$A$69:$P$105,14)="",VLOOKUP($A30,'USA All Cities'!$A$69:$P$105,16),VLOOKUP($A30,'USA All Cities'!$A$69:$P$105,14))</f>
        <v>151.53333333333333</v>
      </c>
      <c r="E30" s="1">
        <f>IF(VLOOKUP($A30,'USA All Cities'!$A$69:$P$105,14)="",VLOOKUP($A30,'USA All Cities'!$A$69:$P$105,16),VLOOKUP($A30,'USA All Cities'!$A$69:$P$105,14))</f>
        <v>151.53333333333333</v>
      </c>
      <c r="F30" s="1">
        <f>IF(VLOOKUP($A30,'USA All Cities'!$A$69:$P$105,14)="",VLOOKUP($A30,'USA All Cities'!$A$69:$P$105,16),VLOOKUP($A30,'USA All Cities'!$A$69:$P$105,14))</f>
        <v>151.53333333333333</v>
      </c>
      <c r="G30" s="1">
        <f>IF(VLOOKUP($A30,'USA All Cities'!$A$69:$P$105,14)="",VLOOKUP($A30,'USA All Cities'!$A$69:$P$105,16),VLOOKUP($A30,'USA All Cities'!$A$69:$P$105,14))</f>
        <v>151.53333333333333</v>
      </c>
      <c r="H30" s="1">
        <f>IF(VLOOKUP($A30,'USA All Cities'!$A$69:$P$105,15)="",VLOOKUP($A30,'USA All Cities'!$A$69:$P$105,16),VLOOKUP($A30,'USA All Cities'!$A$69:$P$105,15))</f>
        <v>153.23333333333332</v>
      </c>
      <c r="I30" s="1">
        <f>IF(VLOOKUP($A30,'USA All Cities'!$A$69:$P$105,15)="",VLOOKUP($A30,'USA All Cities'!$A$69:$P$105,16),VLOOKUP($A30,'USA All Cities'!$A$69:$P$105,15))</f>
        <v>153.23333333333332</v>
      </c>
      <c r="J30" s="1">
        <f>IF(VLOOKUP($A30,'USA All Cities'!$A$69:$P$105,15)="",VLOOKUP($A30,'USA All Cities'!$A$69:$P$105,16),VLOOKUP($A30,'USA All Cities'!$A$69:$P$105,15))</f>
        <v>153.23333333333332</v>
      </c>
      <c r="K30" s="1">
        <f>IF(VLOOKUP($A30,'USA All Cities'!$A$69:$P$105,15)="",VLOOKUP($A30,'USA All Cities'!$A$69:$P$105,16),VLOOKUP($A30,'USA All Cities'!$A$69:$P$105,15))</f>
        <v>153.23333333333332</v>
      </c>
      <c r="L30" s="1">
        <f>IF(VLOOKUP($A30,'USA All Cities'!$A$69:$P$105,15)="",VLOOKUP($A30,'USA All Cities'!$A$69:$P$105,16),VLOOKUP($A30,'USA All Cities'!$A$69:$P$105,15))</f>
        <v>153.23333333333332</v>
      </c>
      <c r="M30" s="1">
        <f>IF(VLOOKUP($A30,'USA All Cities'!$A$69:$P$105,15)="",VLOOKUP($A30,'USA All Cities'!$A$69:$P$105,16),VLOOKUP($A30,'USA All Cities'!$A$69:$P$105,15))</f>
        <v>153.23333333333332</v>
      </c>
      <c r="N30" s="1">
        <f>IF(VLOOKUP($A30,'USA All Cities'!$A$69:$P$105,14)="",VLOOKUP($A30,'USA All Cities'!$A$69:$P$105,16),VLOOKUP($A30,'USA All Cities'!$A$69:$P$105,14))</f>
        <v>151.53333333333333</v>
      </c>
      <c r="O30" s="1">
        <f>IF(VLOOKUP($A30,'USA All Cities'!$A$69:$P$105,15)="",VLOOKUP($A30,'USA All Cities'!$A$69:$P$105,16),VLOOKUP($A30,'USA All Cities'!$A$69:$P$105,15))</f>
        <v>153.23333333333332</v>
      </c>
      <c r="P30" s="1">
        <f>IF(VLOOKUP($A30,'USA All Cities'!$A$69:$P$105,16)="",VLOOKUP($A30,'USA All Cities'!$A$69:$P$105,16),VLOOKUP($A30,'USA All Cities'!$A$69:$P$105,16))</f>
        <v>152.38333333333335</v>
      </c>
    </row>
    <row r="31" spans="1:16" ht="12.75">
      <c r="A31" s="2">
        <v>1996</v>
      </c>
      <c r="B31" s="1">
        <f>IF(VLOOKUP($A31,'USA All Cities'!$A$69:$P$105,14)="",VLOOKUP($A31,'USA All Cities'!$A$69:$P$105,16),VLOOKUP($A31,'USA All Cities'!$A$69:$P$105,14))</f>
        <v>155.76666666666665</v>
      </c>
      <c r="C31" s="1">
        <f>IF(VLOOKUP($A31,'USA All Cities'!$A$69:$P$105,14)="",VLOOKUP($A31,'USA All Cities'!$A$69:$P$105,16),VLOOKUP($A31,'USA All Cities'!$A$69:$P$105,14))</f>
        <v>155.76666666666665</v>
      </c>
      <c r="D31" s="1">
        <f>IF(VLOOKUP($A31,'USA All Cities'!$A$69:$P$105,14)="",VLOOKUP($A31,'USA All Cities'!$A$69:$P$105,16),VLOOKUP($A31,'USA All Cities'!$A$69:$P$105,14))</f>
        <v>155.76666666666665</v>
      </c>
      <c r="E31" s="1">
        <f>IF(VLOOKUP($A31,'USA All Cities'!$A$69:$P$105,14)="",VLOOKUP($A31,'USA All Cities'!$A$69:$P$105,16),VLOOKUP($A31,'USA All Cities'!$A$69:$P$105,14))</f>
        <v>155.76666666666665</v>
      </c>
      <c r="F31" s="1">
        <f>IF(VLOOKUP($A31,'USA All Cities'!$A$69:$P$105,14)="",VLOOKUP($A31,'USA All Cities'!$A$69:$P$105,16),VLOOKUP($A31,'USA All Cities'!$A$69:$P$105,14))</f>
        <v>155.76666666666665</v>
      </c>
      <c r="G31" s="1">
        <f>IF(VLOOKUP($A31,'USA All Cities'!$A$69:$P$105,14)="",VLOOKUP($A31,'USA All Cities'!$A$69:$P$105,16),VLOOKUP($A31,'USA All Cities'!$A$69:$P$105,14))</f>
        <v>155.76666666666665</v>
      </c>
      <c r="H31" s="1">
        <f>IF(VLOOKUP($A31,'USA All Cities'!$A$69:$P$105,15)="",VLOOKUP($A31,'USA All Cities'!$A$69:$P$105,16),VLOOKUP($A31,'USA All Cities'!$A$69:$P$105,15))</f>
        <v>157.93333333333337</v>
      </c>
      <c r="I31" s="1">
        <f>IF(VLOOKUP($A31,'USA All Cities'!$A$69:$P$105,15)="",VLOOKUP($A31,'USA All Cities'!$A$69:$P$105,16),VLOOKUP($A31,'USA All Cities'!$A$69:$P$105,15))</f>
        <v>157.93333333333337</v>
      </c>
      <c r="J31" s="1">
        <f>IF(VLOOKUP($A31,'USA All Cities'!$A$69:$P$105,15)="",VLOOKUP($A31,'USA All Cities'!$A$69:$P$105,16),VLOOKUP($A31,'USA All Cities'!$A$69:$P$105,15))</f>
        <v>157.93333333333337</v>
      </c>
      <c r="K31" s="1">
        <f>IF(VLOOKUP($A31,'USA All Cities'!$A$69:$P$105,15)="",VLOOKUP($A31,'USA All Cities'!$A$69:$P$105,16),VLOOKUP($A31,'USA All Cities'!$A$69:$P$105,15))</f>
        <v>157.93333333333337</v>
      </c>
      <c r="L31" s="1">
        <f>IF(VLOOKUP($A31,'USA All Cities'!$A$69:$P$105,15)="",VLOOKUP($A31,'USA All Cities'!$A$69:$P$105,16),VLOOKUP($A31,'USA All Cities'!$A$69:$P$105,15))</f>
        <v>157.93333333333337</v>
      </c>
      <c r="M31" s="1">
        <f>IF(VLOOKUP($A31,'USA All Cities'!$A$69:$P$105,15)="",VLOOKUP($A31,'USA All Cities'!$A$69:$P$105,16),VLOOKUP($A31,'USA All Cities'!$A$69:$P$105,15))</f>
        <v>157.93333333333337</v>
      </c>
      <c r="N31" s="1">
        <f>IF(VLOOKUP($A31,'USA All Cities'!$A$69:$P$105,14)="",VLOOKUP($A31,'USA All Cities'!$A$69:$P$105,16),VLOOKUP($A31,'USA All Cities'!$A$69:$P$105,14))</f>
        <v>155.76666666666665</v>
      </c>
      <c r="O31" s="1">
        <f>IF(VLOOKUP($A31,'USA All Cities'!$A$69:$P$105,15)="",VLOOKUP($A31,'USA All Cities'!$A$69:$P$105,16),VLOOKUP($A31,'USA All Cities'!$A$69:$P$105,15))</f>
        <v>157.93333333333337</v>
      </c>
      <c r="P31" s="1">
        <f>IF(VLOOKUP($A31,'USA All Cities'!$A$69:$P$105,16)="",VLOOKUP($A31,'USA All Cities'!$A$69:$P$105,16),VLOOKUP($A31,'USA All Cities'!$A$69:$P$105,16))</f>
        <v>156.84999999999997</v>
      </c>
    </row>
    <row r="32" spans="1:16" ht="12.75">
      <c r="A32" s="2">
        <v>1997</v>
      </c>
      <c r="B32" s="1">
        <f>IF(VLOOKUP($A32,'USA All Cities'!$A$69:$P$105,14)="",VLOOKUP($A32,'USA All Cities'!$A$69:$P$105,16),VLOOKUP($A32,'USA All Cities'!$A$69:$P$105,14))</f>
        <v>159.88333333333333</v>
      </c>
      <c r="C32" s="1">
        <f>IF(VLOOKUP($A32,'USA All Cities'!$A$69:$P$105,14)="",VLOOKUP($A32,'USA All Cities'!$A$69:$P$105,16),VLOOKUP($A32,'USA All Cities'!$A$69:$P$105,14))</f>
        <v>159.88333333333333</v>
      </c>
      <c r="D32" s="1">
        <f>IF(VLOOKUP($A32,'USA All Cities'!$A$69:$P$105,14)="",VLOOKUP($A32,'USA All Cities'!$A$69:$P$105,16),VLOOKUP($A32,'USA All Cities'!$A$69:$P$105,14))</f>
        <v>159.88333333333333</v>
      </c>
      <c r="E32" s="1">
        <f>IF(VLOOKUP($A32,'USA All Cities'!$A$69:$P$105,14)="",VLOOKUP($A32,'USA All Cities'!$A$69:$P$105,16),VLOOKUP($A32,'USA All Cities'!$A$69:$P$105,14))</f>
        <v>159.88333333333333</v>
      </c>
      <c r="F32" s="1">
        <f>IF(VLOOKUP($A32,'USA All Cities'!$A$69:$P$105,14)="",VLOOKUP($A32,'USA All Cities'!$A$69:$P$105,16),VLOOKUP($A32,'USA All Cities'!$A$69:$P$105,14))</f>
        <v>159.88333333333333</v>
      </c>
      <c r="G32" s="1">
        <f>IF(VLOOKUP($A32,'USA All Cities'!$A$69:$P$105,14)="",VLOOKUP($A32,'USA All Cities'!$A$69:$P$105,16),VLOOKUP($A32,'USA All Cities'!$A$69:$P$105,14))</f>
        <v>159.88333333333333</v>
      </c>
      <c r="H32" s="1">
        <f>IF(VLOOKUP($A32,'USA All Cities'!$A$69:$P$105,15)="",VLOOKUP($A32,'USA All Cities'!$A$69:$P$105,16),VLOOKUP($A32,'USA All Cities'!$A$69:$P$105,15))</f>
        <v>161.15</v>
      </c>
      <c r="I32" s="1">
        <f>IF(VLOOKUP($A32,'USA All Cities'!$A$69:$P$105,15)="",VLOOKUP($A32,'USA All Cities'!$A$69:$P$105,16),VLOOKUP($A32,'USA All Cities'!$A$69:$P$105,15))</f>
        <v>161.15</v>
      </c>
      <c r="J32" s="1">
        <f>IF(VLOOKUP($A32,'USA All Cities'!$A$69:$P$105,15)="",VLOOKUP($A32,'USA All Cities'!$A$69:$P$105,16),VLOOKUP($A32,'USA All Cities'!$A$69:$P$105,15))</f>
        <v>161.15</v>
      </c>
      <c r="K32" s="1">
        <f>IF(VLOOKUP($A32,'USA All Cities'!$A$69:$P$105,15)="",VLOOKUP($A32,'USA All Cities'!$A$69:$P$105,16),VLOOKUP($A32,'USA All Cities'!$A$69:$P$105,15))</f>
        <v>161.15</v>
      </c>
      <c r="L32" s="1">
        <f>IF(VLOOKUP($A32,'USA All Cities'!$A$69:$P$105,15)="",VLOOKUP($A32,'USA All Cities'!$A$69:$P$105,16),VLOOKUP($A32,'USA All Cities'!$A$69:$P$105,15))</f>
        <v>161.15</v>
      </c>
      <c r="M32" s="1">
        <f>IF(VLOOKUP($A32,'USA All Cities'!$A$69:$P$105,15)="",VLOOKUP($A32,'USA All Cities'!$A$69:$P$105,16),VLOOKUP($A32,'USA All Cities'!$A$69:$P$105,15))</f>
        <v>161.15</v>
      </c>
      <c r="N32" s="1">
        <f>IF(VLOOKUP($A32,'USA All Cities'!$A$69:$P$105,14)="",VLOOKUP($A32,'USA All Cities'!$A$69:$P$105,16),VLOOKUP($A32,'USA All Cities'!$A$69:$P$105,14))</f>
        <v>159.88333333333333</v>
      </c>
      <c r="O32" s="1">
        <f>IF(VLOOKUP($A32,'USA All Cities'!$A$69:$P$105,15)="",VLOOKUP($A32,'USA All Cities'!$A$69:$P$105,16),VLOOKUP($A32,'USA All Cities'!$A$69:$P$105,15))</f>
        <v>161.15</v>
      </c>
      <c r="P32" s="1">
        <f>IF(VLOOKUP($A32,'USA All Cities'!$A$69:$P$105,16)="",VLOOKUP($A32,'USA All Cities'!$A$69:$P$105,16),VLOOKUP($A32,'USA All Cities'!$A$69:$P$105,16))</f>
        <v>160.51666666666665</v>
      </c>
    </row>
    <row r="33" spans="1:16" ht="12.75">
      <c r="A33" s="2">
        <v>1998</v>
      </c>
      <c r="B33" s="1">
        <f>IF(VLOOKUP($A33,'USA All Cities'!$A$69:$P$105,14)="",VLOOKUP($A33,'USA All Cities'!$A$69:$P$105,16),VLOOKUP($A33,'USA All Cities'!$A$69:$P$105,14))</f>
        <v>162.33333333333334</v>
      </c>
      <c r="C33" s="1">
        <f>IF(VLOOKUP($A33,'USA All Cities'!$A$69:$P$105,14)="",VLOOKUP($A33,'USA All Cities'!$A$69:$P$105,16),VLOOKUP($A33,'USA All Cities'!$A$69:$P$105,14))</f>
        <v>162.33333333333334</v>
      </c>
      <c r="D33" s="1">
        <f>IF(VLOOKUP($A33,'USA All Cities'!$A$69:$P$105,14)="",VLOOKUP($A33,'USA All Cities'!$A$69:$P$105,16),VLOOKUP($A33,'USA All Cities'!$A$69:$P$105,14))</f>
        <v>162.33333333333334</v>
      </c>
      <c r="E33" s="1">
        <f>IF(VLOOKUP($A33,'USA All Cities'!$A$69:$P$105,14)="",VLOOKUP($A33,'USA All Cities'!$A$69:$P$105,16),VLOOKUP($A33,'USA All Cities'!$A$69:$P$105,14))</f>
        <v>162.33333333333334</v>
      </c>
      <c r="F33" s="1">
        <f>IF(VLOOKUP($A33,'USA All Cities'!$A$69:$P$105,14)="",VLOOKUP($A33,'USA All Cities'!$A$69:$P$105,16),VLOOKUP($A33,'USA All Cities'!$A$69:$P$105,14))</f>
        <v>162.33333333333334</v>
      </c>
      <c r="G33" s="1">
        <f>IF(VLOOKUP($A33,'USA All Cities'!$A$69:$P$105,14)="",VLOOKUP($A33,'USA All Cities'!$A$69:$P$105,16),VLOOKUP($A33,'USA All Cities'!$A$69:$P$105,14))</f>
        <v>162.33333333333334</v>
      </c>
      <c r="H33" s="1">
        <f>IF(VLOOKUP($A33,'USA All Cities'!$A$69:$P$105,15)="",VLOOKUP($A33,'USA All Cities'!$A$69:$P$105,16),VLOOKUP($A33,'USA All Cities'!$A$69:$P$105,15))</f>
        <v>163.68333333333334</v>
      </c>
      <c r="I33" s="1">
        <f>IF(VLOOKUP($A33,'USA All Cities'!$A$69:$P$105,15)="",VLOOKUP($A33,'USA All Cities'!$A$69:$P$105,16),VLOOKUP($A33,'USA All Cities'!$A$69:$P$105,15))</f>
        <v>163.68333333333334</v>
      </c>
      <c r="J33" s="1">
        <f>IF(VLOOKUP($A33,'USA All Cities'!$A$69:$P$105,15)="",VLOOKUP($A33,'USA All Cities'!$A$69:$P$105,16),VLOOKUP($A33,'USA All Cities'!$A$69:$P$105,15))</f>
        <v>163.68333333333334</v>
      </c>
      <c r="K33" s="1">
        <f>IF(VLOOKUP($A33,'USA All Cities'!$A$69:$P$105,15)="",VLOOKUP($A33,'USA All Cities'!$A$69:$P$105,16),VLOOKUP($A33,'USA All Cities'!$A$69:$P$105,15))</f>
        <v>163.68333333333334</v>
      </c>
      <c r="L33" s="1">
        <f>IF(VLOOKUP($A33,'USA All Cities'!$A$69:$P$105,15)="",VLOOKUP($A33,'USA All Cities'!$A$69:$P$105,16),VLOOKUP($A33,'USA All Cities'!$A$69:$P$105,15))</f>
        <v>163.68333333333334</v>
      </c>
      <c r="M33" s="1">
        <f>IF(VLOOKUP($A33,'USA All Cities'!$A$69:$P$105,15)="",VLOOKUP($A33,'USA All Cities'!$A$69:$P$105,16),VLOOKUP($A33,'USA All Cities'!$A$69:$P$105,15))</f>
        <v>163.68333333333334</v>
      </c>
      <c r="N33" s="1">
        <f>IF(VLOOKUP($A33,'USA All Cities'!$A$69:$P$105,14)="",VLOOKUP($A33,'USA All Cities'!$A$69:$P$105,16),VLOOKUP($A33,'USA All Cities'!$A$69:$P$105,14))</f>
        <v>162.33333333333334</v>
      </c>
      <c r="O33" s="1">
        <f>IF(VLOOKUP($A33,'USA All Cities'!$A$69:$P$105,15)="",VLOOKUP($A33,'USA All Cities'!$A$69:$P$105,16),VLOOKUP($A33,'USA All Cities'!$A$69:$P$105,15))</f>
        <v>163.68333333333334</v>
      </c>
      <c r="P33" s="1">
        <f>IF(VLOOKUP($A33,'USA All Cities'!$A$69:$P$105,16)="",VLOOKUP($A33,'USA All Cities'!$A$69:$P$105,16),VLOOKUP($A33,'USA All Cities'!$A$69:$P$105,16))</f>
        <v>163.00833333333335</v>
      </c>
    </row>
    <row r="34" spans="1:16" ht="12.75">
      <c r="A34" s="2">
        <v>1999</v>
      </c>
      <c r="B34" s="1">
        <f>IF(VLOOKUP($A34,'USA All Cities'!$A$69:$P$105,14)="",VLOOKUP($A34,'USA All Cities'!$A$69:$P$105,16),VLOOKUP($A34,'USA All Cities'!$A$69:$P$105,14))</f>
        <v>165.4</v>
      </c>
      <c r="C34" s="1">
        <f>IF(VLOOKUP($A34,'USA All Cities'!$A$69:$P$105,14)="",VLOOKUP($A34,'USA All Cities'!$A$69:$P$105,16),VLOOKUP($A34,'USA All Cities'!$A$69:$P$105,14))</f>
        <v>165.4</v>
      </c>
      <c r="D34" s="1">
        <f>IF(VLOOKUP($A34,'USA All Cities'!$A$69:$P$105,14)="",VLOOKUP($A34,'USA All Cities'!$A$69:$P$105,16),VLOOKUP($A34,'USA All Cities'!$A$69:$P$105,14))</f>
        <v>165.4</v>
      </c>
      <c r="E34" s="1">
        <f>IF(VLOOKUP($A34,'USA All Cities'!$A$69:$P$105,14)="",VLOOKUP($A34,'USA All Cities'!$A$69:$P$105,16),VLOOKUP($A34,'USA All Cities'!$A$69:$P$105,14))</f>
        <v>165.4</v>
      </c>
      <c r="F34" s="1">
        <f>IF(VLOOKUP($A34,'USA All Cities'!$A$69:$P$105,14)="",VLOOKUP($A34,'USA All Cities'!$A$69:$P$105,16),VLOOKUP($A34,'USA All Cities'!$A$69:$P$105,14))</f>
        <v>165.4</v>
      </c>
      <c r="G34" s="1">
        <f>IF(VLOOKUP($A34,'USA All Cities'!$A$69:$P$105,14)="",VLOOKUP($A34,'USA All Cities'!$A$69:$P$105,16),VLOOKUP($A34,'USA All Cities'!$A$69:$P$105,14))</f>
        <v>165.4</v>
      </c>
      <c r="H34" s="1">
        <f>IF(VLOOKUP($A34,'USA All Cities'!$A$69:$P$105,15)="",VLOOKUP($A34,'USA All Cities'!$A$69:$P$105,16),VLOOKUP($A34,'USA All Cities'!$A$69:$P$105,15))</f>
        <v>167.74999999999997</v>
      </c>
      <c r="I34" s="1">
        <f>IF(VLOOKUP($A34,'USA All Cities'!$A$69:$P$105,15)="",VLOOKUP($A34,'USA All Cities'!$A$69:$P$105,16),VLOOKUP($A34,'USA All Cities'!$A$69:$P$105,15))</f>
        <v>167.74999999999997</v>
      </c>
      <c r="J34" s="1">
        <f>IF(VLOOKUP($A34,'USA All Cities'!$A$69:$P$105,15)="",VLOOKUP($A34,'USA All Cities'!$A$69:$P$105,16),VLOOKUP($A34,'USA All Cities'!$A$69:$P$105,15))</f>
        <v>167.74999999999997</v>
      </c>
      <c r="K34" s="1">
        <f>IF(VLOOKUP($A34,'USA All Cities'!$A$69:$P$105,15)="",VLOOKUP($A34,'USA All Cities'!$A$69:$P$105,16),VLOOKUP($A34,'USA All Cities'!$A$69:$P$105,15))</f>
        <v>167.74999999999997</v>
      </c>
      <c r="L34" s="1">
        <f>IF(VLOOKUP($A34,'USA All Cities'!$A$69:$P$105,15)="",VLOOKUP($A34,'USA All Cities'!$A$69:$P$105,16),VLOOKUP($A34,'USA All Cities'!$A$69:$P$105,15))</f>
        <v>167.74999999999997</v>
      </c>
      <c r="M34" s="1">
        <f>IF(VLOOKUP($A34,'USA All Cities'!$A$69:$P$105,15)="",VLOOKUP($A34,'USA All Cities'!$A$69:$P$105,16),VLOOKUP($A34,'USA All Cities'!$A$69:$P$105,15))</f>
        <v>167.74999999999997</v>
      </c>
      <c r="N34" s="1">
        <f>IF(VLOOKUP($A34,'USA All Cities'!$A$69:$P$105,14)="",VLOOKUP($A34,'USA All Cities'!$A$69:$P$105,16),VLOOKUP($A34,'USA All Cities'!$A$69:$P$105,14))</f>
        <v>165.4</v>
      </c>
      <c r="O34" s="1">
        <f>IF(VLOOKUP($A34,'USA All Cities'!$A$69:$P$105,15)="",VLOOKUP($A34,'USA All Cities'!$A$69:$P$105,16),VLOOKUP($A34,'USA All Cities'!$A$69:$P$105,15))</f>
        <v>167.74999999999997</v>
      </c>
      <c r="P34" s="1">
        <f>IF(VLOOKUP($A34,'USA All Cities'!$A$69:$P$105,16)="",VLOOKUP($A34,'USA All Cities'!$A$69:$P$105,16),VLOOKUP($A34,'USA All Cities'!$A$69:$P$105,16))</f>
        <v>166.57500000000002</v>
      </c>
    </row>
    <row r="35" spans="1:16" ht="12.75">
      <c r="A35" s="2">
        <v>2000</v>
      </c>
      <c r="B35" s="1">
        <f>IF(VLOOKUP($A35,'USA All Cities'!$A$69:$P$105,14)="",VLOOKUP($A35,'USA All Cities'!$A$69:$P$105,16),VLOOKUP($A35,'USA All Cities'!$A$69:$P$105,14))</f>
        <v>170.83333333333334</v>
      </c>
      <c r="C35" s="1">
        <f>IF(VLOOKUP($A35,'USA All Cities'!$A$69:$P$105,14)="",VLOOKUP($A35,'USA All Cities'!$A$69:$P$105,16),VLOOKUP($A35,'USA All Cities'!$A$69:$P$105,14))</f>
        <v>170.83333333333334</v>
      </c>
      <c r="D35" s="1">
        <f>IF(VLOOKUP($A35,'USA All Cities'!$A$69:$P$105,14)="",VLOOKUP($A35,'USA All Cities'!$A$69:$P$105,16),VLOOKUP($A35,'USA All Cities'!$A$69:$P$105,14))</f>
        <v>170.83333333333334</v>
      </c>
      <c r="E35" s="1">
        <f>IF(VLOOKUP($A35,'USA All Cities'!$A$69:$P$105,14)="",VLOOKUP($A35,'USA All Cities'!$A$69:$P$105,16),VLOOKUP($A35,'USA All Cities'!$A$69:$P$105,14))</f>
        <v>170.83333333333334</v>
      </c>
      <c r="F35" s="1">
        <f>IF(VLOOKUP($A35,'USA All Cities'!$A$69:$P$105,14)="",VLOOKUP($A35,'USA All Cities'!$A$69:$P$105,16),VLOOKUP($A35,'USA All Cities'!$A$69:$P$105,14))</f>
        <v>170.83333333333334</v>
      </c>
      <c r="G35" s="1">
        <f>IF(VLOOKUP($A35,'USA All Cities'!$A$69:$P$105,14)="",VLOOKUP($A35,'USA All Cities'!$A$69:$P$105,16),VLOOKUP($A35,'USA All Cities'!$A$69:$P$105,14))</f>
        <v>170.83333333333334</v>
      </c>
      <c r="H35" s="1">
        <f>IF(VLOOKUP($A35,'USA All Cities'!$A$69:$P$105,15)="",VLOOKUP($A35,'USA All Cities'!$A$69:$P$105,16),VLOOKUP($A35,'USA All Cities'!$A$69:$P$105,15))</f>
        <v>173.5666666666667</v>
      </c>
      <c r="I35" s="1">
        <f>IF(VLOOKUP($A35,'USA All Cities'!$A$69:$P$105,15)="",VLOOKUP($A35,'USA All Cities'!$A$69:$P$105,16),VLOOKUP($A35,'USA All Cities'!$A$69:$P$105,15))</f>
        <v>173.5666666666667</v>
      </c>
      <c r="J35" s="1">
        <f>IF(VLOOKUP($A35,'USA All Cities'!$A$69:$P$105,15)="",VLOOKUP($A35,'USA All Cities'!$A$69:$P$105,16),VLOOKUP($A35,'USA All Cities'!$A$69:$P$105,15))</f>
        <v>173.5666666666667</v>
      </c>
      <c r="K35" s="1">
        <f>IF(VLOOKUP($A35,'USA All Cities'!$A$69:$P$105,15)="",VLOOKUP($A35,'USA All Cities'!$A$69:$P$105,16),VLOOKUP($A35,'USA All Cities'!$A$69:$P$105,15))</f>
        <v>173.5666666666667</v>
      </c>
      <c r="L35" s="1">
        <f>IF(VLOOKUP($A35,'USA All Cities'!$A$69:$P$105,15)="",VLOOKUP($A35,'USA All Cities'!$A$69:$P$105,16),VLOOKUP($A35,'USA All Cities'!$A$69:$P$105,15))</f>
        <v>173.5666666666667</v>
      </c>
      <c r="M35" s="1">
        <f>IF(VLOOKUP($A35,'USA All Cities'!$A$69:$P$105,15)="",VLOOKUP($A35,'USA All Cities'!$A$69:$P$105,16),VLOOKUP($A35,'USA All Cities'!$A$69:$P$105,15))</f>
        <v>173.5666666666667</v>
      </c>
      <c r="N35" s="1">
        <f>IF(VLOOKUP($A35,'USA All Cities'!$A$69:$P$105,14)="",VLOOKUP($A35,'USA All Cities'!$A$69:$P$105,16),VLOOKUP($A35,'USA All Cities'!$A$69:$P$105,14))</f>
        <v>170.83333333333334</v>
      </c>
      <c r="O35" s="1">
        <f>IF(VLOOKUP($A35,'USA All Cities'!$A$69:$P$105,15)="",VLOOKUP($A35,'USA All Cities'!$A$69:$P$105,16),VLOOKUP($A35,'USA All Cities'!$A$69:$P$105,15))</f>
        <v>173.5666666666667</v>
      </c>
      <c r="P35" s="1">
        <f>IF(VLOOKUP($A35,'USA All Cities'!$A$69:$P$105,16)="",VLOOKUP($A35,'USA All Cities'!$A$69:$P$105,16),VLOOKUP($A35,'USA All Cities'!$A$69:$P$105,16))</f>
        <v>172.19999999999996</v>
      </c>
    </row>
    <row r="36" spans="1:16" ht="12.75">
      <c r="A36" s="2">
        <v>2001</v>
      </c>
      <c r="B36" s="1">
        <f>IF(VLOOKUP($A36,'USA All Cities'!$A$69:$P$105,14)="",VLOOKUP($A36,'USA All Cities'!$A$69:$P$105,16),VLOOKUP($A36,'USA All Cities'!$A$69:$P$105,14))</f>
        <v>176.61666666666665</v>
      </c>
      <c r="C36" s="1">
        <f>IF(VLOOKUP($A36,'USA All Cities'!$A$69:$P$105,14)="",VLOOKUP($A36,'USA All Cities'!$A$69:$P$105,16),VLOOKUP($A36,'USA All Cities'!$A$69:$P$105,14))</f>
        <v>176.61666666666665</v>
      </c>
      <c r="D36" s="1">
        <f>IF(VLOOKUP($A36,'USA All Cities'!$A$69:$P$105,14)="",VLOOKUP($A36,'USA All Cities'!$A$69:$P$105,16),VLOOKUP($A36,'USA All Cities'!$A$69:$P$105,14))</f>
        <v>176.61666666666665</v>
      </c>
      <c r="E36" s="1">
        <f>IF(VLOOKUP($A36,'USA All Cities'!$A$69:$P$105,14)="",VLOOKUP($A36,'USA All Cities'!$A$69:$P$105,16),VLOOKUP($A36,'USA All Cities'!$A$69:$P$105,14))</f>
        <v>176.61666666666665</v>
      </c>
      <c r="F36" s="1">
        <f>IF(VLOOKUP($A36,'USA All Cities'!$A$69:$P$105,14)="",VLOOKUP($A36,'USA All Cities'!$A$69:$P$105,16),VLOOKUP($A36,'USA All Cities'!$A$69:$P$105,14))</f>
        <v>176.61666666666665</v>
      </c>
      <c r="G36" s="1">
        <f>IF(VLOOKUP($A36,'USA All Cities'!$A$69:$P$105,14)="",VLOOKUP($A36,'USA All Cities'!$A$69:$P$105,16),VLOOKUP($A36,'USA All Cities'!$A$69:$P$105,14))</f>
        <v>176.61666666666665</v>
      </c>
      <c r="H36" s="1">
        <f>IF(VLOOKUP($A36,'USA All Cities'!$A$69:$P$105,15)="",VLOOKUP($A36,'USA All Cities'!$A$69:$P$105,16),VLOOKUP($A36,'USA All Cities'!$A$69:$P$105,15))</f>
        <v>177.51666666666665</v>
      </c>
      <c r="I36" s="1">
        <f>IF(VLOOKUP($A36,'USA All Cities'!$A$69:$P$105,15)="",VLOOKUP($A36,'USA All Cities'!$A$69:$P$105,16),VLOOKUP($A36,'USA All Cities'!$A$69:$P$105,15))</f>
        <v>177.51666666666665</v>
      </c>
      <c r="J36" s="1">
        <f>IF(VLOOKUP($A36,'USA All Cities'!$A$69:$P$105,15)="",VLOOKUP($A36,'USA All Cities'!$A$69:$P$105,16),VLOOKUP($A36,'USA All Cities'!$A$69:$P$105,15))</f>
        <v>177.51666666666665</v>
      </c>
      <c r="K36" s="1">
        <f>IF(VLOOKUP($A36,'USA All Cities'!$A$69:$P$105,15)="",VLOOKUP($A36,'USA All Cities'!$A$69:$P$105,16),VLOOKUP($A36,'USA All Cities'!$A$69:$P$105,15))</f>
        <v>177.51666666666665</v>
      </c>
      <c r="L36" s="1">
        <f>IF(VLOOKUP($A36,'USA All Cities'!$A$69:$P$105,15)="",VLOOKUP($A36,'USA All Cities'!$A$69:$P$105,16),VLOOKUP($A36,'USA All Cities'!$A$69:$P$105,15))</f>
        <v>177.51666666666665</v>
      </c>
      <c r="M36" s="1">
        <f>IF(VLOOKUP($A36,'USA All Cities'!$A$69:$P$105,15)="",VLOOKUP($A36,'USA All Cities'!$A$69:$P$105,16),VLOOKUP($A36,'USA All Cities'!$A$69:$P$105,15))</f>
        <v>177.51666666666665</v>
      </c>
      <c r="N36" s="1">
        <f>IF(VLOOKUP($A36,'USA All Cities'!$A$69:$P$105,14)="",VLOOKUP($A36,'USA All Cities'!$A$69:$P$105,16),VLOOKUP($A36,'USA All Cities'!$A$69:$P$105,14))</f>
        <v>176.61666666666665</v>
      </c>
      <c r="O36" s="1">
        <f>IF(VLOOKUP($A36,'USA All Cities'!$A$69:$P$105,15)="",VLOOKUP($A36,'USA All Cities'!$A$69:$P$105,16),VLOOKUP($A36,'USA All Cities'!$A$69:$P$105,15))</f>
        <v>177.51666666666665</v>
      </c>
      <c r="P36" s="1">
        <f>IF(VLOOKUP($A36,'USA All Cities'!$A$69:$P$105,16)="",VLOOKUP($A36,'USA All Cities'!$A$69:$P$105,16),VLOOKUP($A36,'USA All Cities'!$A$69:$P$105,16))</f>
        <v>177.06666666666663</v>
      </c>
    </row>
    <row r="37" spans="1:16" ht="12.75">
      <c r="A37" s="2">
        <v>2002</v>
      </c>
      <c r="B37" s="1">
        <f>IF(VLOOKUP($A37,'USA All Cities'!$A$69:$P$105,14)="",VLOOKUP($A37,'USA All Cities'!$A$69:$P$105,16),VLOOKUP($A37,'USA All Cities'!$A$69:$P$105,14))</f>
        <v>178.86666666666667</v>
      </c>
      <c r="C37" s="1">
        <f>IF(VLOOKUP($A37,'USA All Cities'!$A$69:$P$105,14)="",VLOOKUP($A37,'USA All Cities'!$A$69:$P$105,16),VLOOKUP($A37,'USA All Cities'!$A$69:$P$105,14))</f>
        <v>178.86666666666667</v>
      </c>
      <c r="D37" s="1">
        <f>IF(VLOOKUP($A37,'USA All Cities'!$A$69:$P$105,14)="",VLOOKUP($A37,'USA All Cities'!$A$69:$P$105,16),VLOOKUP($A37,'USA All Cities'!$A$69:$P$105,14))</f>
        <v>178.86666666666667</v>
      </c>
      <c r="E37" s="1">
        <f>IF(VLOOKUP($A37,'USA All Cities'!$A$69:$P$105,14)="",VLOOKUP($A37,'USA All Cities'!$A$69:$P$105,16),VLOOKUP($A37,'USA All Cities'!$A$69:$P$105,14))</f>
        <v>178.86666666666667</v>
      </c>
      <c r="F37" s="1">
        <f>IF(VLOOKUP($A37,'USA All Cities'!$A$69:$P$105,14)="",VLOOKUP($A37,'USA All Cities'!$A$69:$P$105,16),VLOOKUP($A37,'USA All Cities'!$A$69:$P$105,14))</f>
        <v>178.86666666666667</v>
      </c>
      <c r="G37" s="1">
        <f>IF(VLOOKUP($A37,'USA All Cities'!$A$69:$P$105,14)="",VLOOKUP($A37,'USA All Cities'!$A$69:$P$105,16),VLOOKUP($A37,'USA All Cities'!$A$69:$P$105,14))</f>
        <v>178.86666666666667</v>
      </c>
      <c r="H37" s="1">
        <f>IF(VLOOKUP($A37,'USA All Cities'!$A$69:$P$105,15)="",VLOOKUP($A37,'USA All Cities'!$A$69:$P$105,16),VLOOKUP($A37,'USA All Cities'!$A$69:$P$105,15))</f>
        <v>180.88333333333333</v>
      </c>
      <c r="I37" s="1">
        <f>IF(VLOOKUP($A37,'USA All Cities'!$A$69:$P$105,15)="",VLOOKUP($A37,'USA All Cities'!$A$69:$P$105,16),VLOOKUP($A37,'USA All Cities'!$A$69:$P$105,15))</f>
        <v>180.88333333333333</v>
      </c>
      <c r="J37" s="1">
        <f>IF(VLOOKUP($A37,'USA All Cities'!$A$69:$P$105,15)="",VLOOKUP($A37,'USA All Cities'!$A$69:$P$105,16),VLOOKUP($A37,'USA All Cities'!$A$69:$P$105,15))</f>
        <v>180.88333333333333</v>
      </c>
      <c r="K37" s="1">
        <f>IF(VLOOKUP($A37,'USA All Cities'!$A$69:$P$105,15)="",VLOOKUP($A37,'USA All Cities'!$A$69:$P$105,16),VLOOKUP($A37,'USA All Cities'!$A$69:$P$105,15))</f>
        <v>180.88333333333333</v>
      </c>
      <c r="L37" s="1">
        <f>IF(VLOOKUP($A37,'USA All Cities'!$A$69:$P$105,15)="",VLOOKUP($A37,'USA All Cities'!$A$69:$P$105,16),VLOOKUP($A37,'USA All Cities'!$A$69:$P$105,15))</f>
        <v>180.88333333333333</v>
      </c>
      <c r="M37" s="1">
        <f>IF(VLOOKUP($A37,'USA All Cities'!$A$69:$P$105,15)="",VLOOKUP($A37,'USA All Cities'!$A$69:$P$105,16),VLOOKUP($A37,'USA All Cities'!$A$69:$P$105,15))</f>
        <v>180.88333333333333</v>
      </c>
      <c r="N37" s="1">
        <f>IF(VLOOKUP($A37,'USA All Cities'!$A$69:$P$105,14)="",VLOOKUP($A37,'USA All Cities'!$A$69:$P$105,16),VLOOKUP($A37,'USA All Cities'!$A$69:$P$105,14))</f>
        <v>178.86666666666667</v>
      </c>
      <c r="O37" s="1">
        <f>IF(VLOOKUP($A37,'USA All Cities'!$A$69:$P$105,15)="",VLOOKUP($A37,'USA All Cities'!$A$69:$P$105,16),VLOOKUP($A37,'USA All Cities'!$A$69:$P$105,15))</f>
        <v>180.88333333333333</v>
      </c>
      <c r="P37" s="1">
        <f>IF(VLOOKUP($A37,'USA All Cities'!$A$69:$P$105,16)="",VLOOKUP($A37,'USA All Cities'!$A$69:$P$105,16),VLOOKUP($A37,'USA All Cities'!$A$69:$P$105,16))</f>
        <v>179.875</v>
      </c>
    </row>
    <row r="38" spans="1:16" ht="12.75">
      <c r="A38" s="2">
        <v>2003</v>
      </c>
      <c r="B38" s="1">
        <f>IF(VLOOKUP($A38,'USA All Cities'!$A$69:$P$105,14)="",VLOOKUP($A38,'USA All Cities'!$A$69:$P$105,16),VLOOKUP($A38,'USA All Cities'!$A$69:$P$105,14))</f>
        <v>183.33333333333334</v>
      </c>
      <c r="C38" s="1">
        <f>IF(VLOOKUP($A38,'USA All Cities'!$A$69:$P$105,14)="",VLOOKUP($A38,'USA All Cities'!$A$69:$P$105,16),VLOOKUP($A38,'USA All Cities'!$A$69:$P$105,14))</f>
        <v>183.33333333333334</v>
      </c>
      <c r="D38" s="1">
        <f>IF(VLOOKUP($A38,'USA All Cities'!$A$69:$P$105,14)="",VLOOKUP($A38,'USA All Cities'!$A$69:$P$105,16),VLOOKUP($A38,'USA All Cities'!$A$69:$P$105,14))</f>
        <v>183.33333333333334</v>
      </c>
      <c r="E38" s="1">
        <f>IF(VLOOKUP($A38,'USA All Cities'!$A$69:$P$105,14)="",VLOOKUP($A38,'USA All Cities'!$A$69:$P$105,16),VLOOKUP($A38,'USA All Cities'!$A$69:$P$105,14))</f>
        <v>183.33333333333334</v>
      </c>
      <c r="F38" s="1">
        <f>IF(VLOOKUP($A38,'USA All Cities'!$A$69:$P$105,14)="",VLOOKUP($A38,'USA All Cities'!$A$69:$P$105,16),VLOOKUP($A38,'USA All Cities'!$A$69:$P$105,14))</f>
        <v>183.33333333333334</v>
      </c>
      <c r="G38" s="1">
        <f>IF(VLOOKUP($A38,'USA All Cities'!$A$69:$P$105,14)="",VLOOKUP($A38,'USA All Cities'!$A$69:$P$105,16),VLOOKUP($A38,'USA All Cities'!$A$69:$P$105,14))</f>
        <v>183.33333333333334</v>
      </c>
      <c r="H38" s="1">
        <f>IF(VLOOKUP($A38,'USA All Cities'!$A$69:$P$105,15)="",VLOOKUP($A38,'USA All Cities'!$A$69:$P$105,16),VLOOKUP($A38,'USA All Cities'!$A$69:$P$105,15))</f>
        <v>184.58333333333334</v>
      </c>
      <c r="I38" s="1">
        <f>IF(VLOOKUP($A38,'USA All Cities'!$A$69:$P$105,15)="",VLOOKUP($A38,'USA All Cities'!$A$69:$P$105,16),VLOOKUP($A38,'USA All Cities'!$A$69:$P$105,15))</f>
        <v>184.58333333333334</v>
      </c>
      <c r="J38" s="1">
        <f>IF(VLOOKUP($A38,'USA All Cities'!$A$69:$P$105,15)="",VLOOKUP($A38,'USA All Cities'!$A$69:$P$105,16),VLOOKUP($A38,'USA All Cities'!$A$69:$P$105,15))</f>
        <v>184.58333333333334</v>
      </c>
      <c r="K38" s="1">
        <f>IF(VLOOKUP($A38,'USA All Cities'!$A$69:$P$105,15)="",VLOOKUP($A38,'USA All Cities'!$A$69:$P$105,16),VLOOKUP($A38,'USA All Cities'!$A$69:$P$105,15))</f>
        <v>184.58333333333334</v>
      </c>
      <c r="L38" s="1">
        <f>IF(VLOOKUP($A38,'USA All Cities'!$A$69:$P$105,15)="",VLOOKUP($A38,'USA All Cities'!$A$69:$P$105,16),VLOOKUP($A38,'USA All Cities'!$A$69:$P$105,15))</f>
        <v>184.58333333333334</v>
      </c>
      <c r="M38" s="1">
        <f>IF(VLOOKUP($A38,'USA All Cities'!$A$69:$P$105,15)="",VLOOKUP($A38,'USA All Cities'!$A$69:$P$105,16),VLOOKUP($A38,'USA All Cities'!$A$69:$P$105,15))</f>
        <v>184.58333333333334</v>
      </c>
      <c r="N38" s="1">
        <f>IF(VLOOKUP($A38,'USA All Cities'!$A$69:$P$105,14)="",VLOOKUP($A38,'USA All Cities'!$A$69:$P$105,16),VLOOKUP($A38,'USA All Cities'!$A$69:$P$105,14))</f>
        <v>183.33333333333334</v>
      </c>
      <c r="O38" s="1">
        <f>IF(VLOOKUP($A38,'USA All Cities'!$A$69:$P$105,15)="",VLOOKUP($A38,'USA All Cities'!$A$69:$P$105,16),VLOOKUP($A38,'USA All Cities'!$A$69:$P$105,15))</f>
        <v>184.58333333333334</v>
      </c>
      <c r="P38" s="1">
        <f>IF(VLOOKUP($A38,'USA All Cities'!$A$69:$P$105,16)="",VLOOKUP($A38,'USA All Cities'!$A$69:$P$105,16),VLOOKUP($A38,'USA All Cities'!$A$69:$P$105,16))</f>
        <v>183.95833333333334</v>
      </c>
    </row>
    <row r="39" spans="1:16" ht="12.75">
      <c r="A39" s="2">
        <v>2004</v>
      </c>
      <c r="B39" s="1">
        <f>IF(VLOOKUP($A39,'USA All Cities'!$A$69:$P$105,14)="",VLOOKUP($A39,'USA All Cities'!$A$69:$P$105,16),VLOOKUP($A39,'USA All Cities'!$A$69:$P$105,14))</f>
        <v>187.6</v>
      </c>
      <c r="C39" s="1">
        <f>IF(VLOOKUP($A39,'USA All Cities'!$A$69:$P$105,14)="",VLOOKUP($A39,'USA All Cities'!$A$69:$P$105,16),VLOOKUP($A39,'USA All Cities'!$A$69:$P$105,14))</f>
        <v>187.6</v>
      </c>
      <c r="D39" s="1">
        <f>IF(VLOOKUP($A39,'USA All Cities'!$A$69:$P$105,14)="",VLOOKUP($A39,'USA All Cities'!$A$69:$P$105,16),VLOOKUP($A39,'USA All Cities'!$A$69:$P$105,14))</f>
        <v>187.6</v>
      </c>
      <c r="E39" s="1">
        <f>IF(VLOOKUP($A39,'USA All Cities'!$A$69:$P$105,14)="",VLOOKUP($A39,'USA All Cities'!$A$69:$P$105,16),VLOOKUP($A39,'USA All Cities'!$A$69:$P$105,14))</f>
        <v>187.6</v>
      </c>
      <c r="F39" s="1">
        <f>IF(VLOOKUP($A39,'USA All Cities'!$A$69:$P$105,14)="",VLOOKUP($A39,'USA All Cities'!$A$69:$P$105,16),VLOOKUP($A39,'USA All Cities'!$A$69:$P$105,14))</f>
        <v>187.6</v>
      </c>
      <c r="G39" s="1">
        <f>IF(VLOOKUP($A39,'USA All Cities'!$A$69:$P$105,14)="",VLOOKUP($A39,'USA All Cities'!$A$69:$P$105,16),VLOOKUP($A39,'USA All Cities'!$A$69:$P$105,14))</f>
        <v>187.6</v>
      </c>
      <c r="H39" s="1">
        <f>IF(VLOOKUP($A39,'USA All Cities'!$A$69:$P$105,15)="",VLOOKUP($A39,'USA All Cities'!$A$69:$P$105,16),VLOOKUP($A39,'USA All Cities'!$A$69:$P$105,15))</f>
        <v>190.16666666666666</v>
      </c>
      <c r="I39" s="1">
        <f>IF(VLOOKUP($A39,'USA All Cities'!$A$69:$P$105,15)="",VLOOKUP($A39,'USA All Cities'!$A$69:$P$105,16),VLOOKUP($A39,'USA All Cities'!$A$69:$P$105,15))</f>
        <v>190.16666666666666</v>
      </c>
      <c r="J39" s="1">
        <f>IF(VLOOKUP($A39,'USA All Cities'!$A$69:$P$105,15)="",VLOOKUP($A39,'USA All Cities'!$A$69:$P$105,16),VLOOKUP($A39,'USA All Cities'!$A$69:$P$105,15))</f>
        <v>190.16666666666666</v>
      </c>
      <c r="K39" s="1">
        <f>IF(VLOOKUP($A39,'USA All Cities'!$A$69:$P$105,15)="",VLOOKUP($A39,'USA All Cities'!$A$69:$P$105,16),VLOOKUP($A39,'USA All Cities'!$A$69:$P$105,15))</f>
        <v>190.16666666666666</v>
      </c>
      <c r="L39" s="1">
        <f>IF(VLOOKUP($A39,'USA All Cities'!$A$69:$P$105,15)="",VLOOKUP($A39,'USA All Cities'!$A$69:$P$105,16),VLOOKUP($A39,'USA All Cities'!$A$69:$P$105,15))</f>
        <v>190.16666666666666</v>
      </c>
      <c r="M39" s="1">
        <f>IF(VLOOKUP($A39,'USA All Cities'!$A$69:$P$105,15)="",VLOOKUP($A39,'USA All Cities'!$A$69:$P$105,16),VLOOKUP($A39,'USA All Cities'!$A$69:$P$105,15))</f>
        <v>190.16666666666666</v>
      </c>
      <c r="N39" s="1">
        <f>IF(VLOOKUP($A39,'USA All Cities'!$A$69:$P$105,14)="",VLOOKUP($A39,'USA All Cities'!$A$69:$P$105,16),VLOOKUP($A39,'USA All Cities'!$A$69:$P$105,14))</f>
        <v>187.6</v>
      </c>
      <c r="O39" s="1">
        <f>IF(VLOOKUP($A39,'USA All Cities'!$A$69:$P$105,15)="",VLOOKUP($A39,'USA All Cities'!$A$69:$P$105,16),VLOOKUP($A39,'USA All Cities'!$A$69:$P$105,15))</f>
        <v>190.16666666666666</v>
      </c>
      <c r="P39" s="1">
        <f>IF(VLOOKUP($A39,'USA All Cities'!$A$69:$P$105,16)="",VLOOKUP($A39,'USA All Cities'!$A$69:$P$105,16),VLOOKUP($A39,'USA All Cities'!$A$69:$P$105,16))</f>
        <v>188.88333333333335</v>
      </c>
    </row>
    <row r="40" spans="1:16" ht="12.75">
      <c r="A40" s="2">
        <v>2005</v>
      </c>
      <c r="B40" s="1">
        <f>IF(VLOOKUP($A40,'USA All Cities'!$A$69:$P$105,14)="",VLOOKUP($A40,'USA All Cities'!$A$69:$P$105,16),VLOOKUP($A40,'USA All Cities'!$A$69:$P$105,14))</f>
        <v>193.21666666666667</v>
      </c>
      <c r="C40" s="1">
        <f>IF(VLOOKUP($A40,'USA All Cities'!$A$69:$P$105,14)="",VLOOKUP($A40,'USA All Cities'!$A$69:$P$105,16),VLOOKUP($A40,'USA All Cities'!$A$69:$P$105,14))</f>
        <v>193.21666666666667</v>
      </c>
      <c r="D40" s="1">
        <f>IF(VLOOKUP($A40,'USA All Cities'!$A$69:$P$105,14)="",VLOOKUP($A40,'USA All Cities'!$A$69:$P$105,16),VLOOKUP($A40,'USA All Cities'!$A$69:$P$105,14))</f>
        <v>193.21666666666667</v>
      </c>
      <c r="E40" s="1">
        <f>IF(VLOOKUP($A40,'USA All Cities'!$A$69:$P$105,14)="",VLOOKUP($A40,'USA All Cities'!$A$69:$P$105,16),VLOOKUP($A40,'USA All Cities'!$A$69:$P$105,14))</f>
        <v>193.21666666666667</v>
      </c>
      <c r="F40" s="1">
        <f>IF(VLOOKUP($A40,'USA All Cities'!$A$69:$P$105,14)="",VLOOKUP($A40,'USA All Cities'!$A$69:$P$105,16),VLOOKUP($A40,'USA All Cities'!$A$69:$P$105,14))</f>
        <v>193.21666666666667</v>
      </c>
      <c r="G40" s="1">
        <f>IF(VLOOKUP($A40,'USA All Cities'!$A$69:$P$105,14)="",VLOOKUP($A40,'USA All Cities'!$A$69:$P$105,16),VLOOKUP($A40,'USA All Cities'!$A$69:$P$105,14))</f>
        <v>193.21666666666667</v>
      </c>
      <c r="H40" s="1">
        <f>IF(VLOOKUP($A40,'USA All Cities'!$A$69:$P$105,15)="",VLOOKUP($A40,'USA All Cities'!$A$69:$P$105,16),VLOOKUP($A40,'USA All Cities'!$A$69:$P$105,15))</f>
        <v>197.36666666666667</v>
      </c>
      <c r="I40" s="1">
        <f>IF(VLOOKUP($A40,'USA All Cities'!$A$69:$P$105,15)="",VLOOKUP($A40,'USA All Cities'!$A$69:$P$105,16),VLOOKUP($A40,'USA All Cities'!$A$69:$P$105,15))</f>
        <v>197.36666666666667</v>
      </c>
      <c r="J40" s="1">
        <f>IF(VLOOKUP($A40,'USA All Cities'!$A$69:$P$105,15)="",VLOOKUP($A40,'USA All Cities'!$A$69:$P$105,16),VLOOKUP($A40,'USA All Cities'!$A$69:$P$105,15))</f>
        <v>197.36666666666667</v>
      </c>
      <c r="K40" s="1">
        <f>IF(VLOOKUP($A40,'USA All Cities'!$A$69:$P$105,15)="",VLOOKUP($A40,'USA All Cities'!$A$69:$P$105,16),VLOOKUP($A40,'USA All Cities'!$A$69:$P$105,15))</f>
        <v>197.36666666666667</v>
      </c>
      <c r="L40" s="1">
        <f>IF(VLOOKUP($A40,'USA All Cities'!$A$69:$P$105,15)="",VLOOKUP($A40,'USA All Cities'!$A$69:$P$105,16),VLOOKUP($A40,'USA All Cities'!$A$69:$P$105,15))</f>
        <v>197.36666666666667</v>
      </c>
      <c r="M40" s="1">
        <f>IF(VLOOKUP($A40,'USA All Cities'!$A$69:$P$105,15)="",VLOOKUP($A40,'USA All Cities'!$A$69:$P$105,16),VLOOKUP($A40,'USA All Cities'!$A$69:$P$105,15))</f>
        <v>197.36666666666667</v>
      </c>
      <c r="N40" s="1">
        <f>IF(VLOOKUP($A40,'USA All Cities'!$A$69:$P$105,14)="",VLOOKUP($A40,'USA All Cities'!$A$69:$P$105,16),VLOOKUP($A40,'USA All Cities'!$A$69:$P$105,14))</f>
        <v>193.21666666666667</v>
      </c>
      <c r="O40" s="1">
        <f>IF(VLOOKUP($A40,'USA All Cities'!$A$69:$P$105,15)="",VLOOKUP($A40,'USA All Cities'!$A$69:$P$105,16),VLOOKUP($A40,'USA All Cities'!$A$69:$P$105,15))</f>
        <v>197.36666666666667</v>
      </c>
      <c r="P40" s="1">
        <f>IF(VLOOKUP($A40,'USA All Cities'!$A$69:$P$105,16)="",VLOOKUP($A40,'USA All Cities'!$A$69:$P$105,16),VLOOKUP($A40,'USA All Cities'!$A$69:$P$105,16))</f>
        <v>195.2916666666667</v>
      </c>
    </row>
    <row r="41" spans="1:16" ht="12.75">
      <c r="A41" s="2">
        <v>2006</v>
      </c>
      <c r="B41" s="1">
        <f>IF(VLOOKUP($A41,'USA All Cities'!$A$69:$P$105,14)="",VLOOKUP($A41,'USA All Cities'!$A$69:$P$105,16),VLOOKUP($A41,'USA All Cities'!$A$69:$P$105,14))</f>
      </c>
      <c r="C41" s="1">
        <f>IF(VLOOKUP($A41,'USA All Cities'!$A$69:$P$105,14)="",VLOOKUP($A41,'USA All Cities'!$A$69:$P$105,16),VLOOKUP($A41,'USA All Cities'!$A$69:$P$105,14))</f>
      </c>
      <c r="D41" s="1">
        <f>IF(VLOOKUP($A41,'USA All Cities'!$A$69:$P$105,14)="",VLOOKUP($A41,'USA All Cities'!$A$69:$P$105,16),VLOOKUP($A41,'USA All Cities'!$A$69:$P$105,14))</f>
      </c>
      <c r="E41" s="1">
        <f>IF(VLOOKUP($A41,'USA All Cities'!$A$69:$P$105,14)="",VLOOKUP($A41,'USA All Cities'!$A$69:$P$105,16),VLOOKUP($A41,'USA All Cities'!$A$69:$P$105,14))</f>
      </c>
      <c r="F41" s="1">
        <f>IF(VLOOKUP($A41,'USA All Cities'!$A$69:$P$105,14)="",VLOOKUP($A41,'USA All Cities'!$A$69:$P$105,16),VLOOKUP($A41,'USA All Cities'!$A$69:$P$105,14))</f>
      </c>
      <c r="G41" s="1">
        <f>IF(VLOOKUP($A41,'USA All Cities'!$A$69:$P$105,14)="",VLOOKUP($A41,'USA All Cities'!$A$69:$P$105,16),VLOOKUP($A41,'USA All Cities'!$A$69:$P$105,14))</f>
      </c>
      <c r="H41" s="1">
        <f>IF(VLOOKUP($A41,'USA All Cities'!$A$69:$P$105,15)="",VLOOKUP($A41,'USA All Cities'!$A$69:$P$105,16),VLOOKUP($A41,'USA All Cities'!$A$69:$P$105,15))</f>
      </c>
      <c r="I41" s="1">
        <f>IF(VLOOKUP($A41,'USA All Cities'!$A$69:$P$105,15)="",VLOOKUP($A41,'USA All Cities'!$A$69:$P$105,16),VLOOKUP($A41,'USA All Cities'!$A$69:$P$105,15))</f>
      </c>
      <c r="J41" s="1">
        <f>IF(VLOOKUP($A41,'USA All Cities'!$A$69:$P$105,15)="",VLOOKUP($A41,'USA All Cities'!$A$69:$P$105,16),VLOOKUP($A41,'USA All Cities'!$A$69:$P$105,15))</f>
      </c>
      <c r="K41" s="1">
        <f>IF(VLOOKUP($A41,'USA All Cities'!$A$69:$P$105,15)="",VLOOKUP($A41,'USA All Cities'!$A$69:$P$105,16),VLOOKUP($A41,'USA All Cities'!$A$69:$P$105,15))</f>
      </c>
      <c r="L41" s="1">
        <f>IF(VLOOKUP($A41,'USA All Cities'!$A$69:$P$105,15)="",VLOOKUP($A41,'USA All Cities'!$A$69:$P$105,16),VLOOKUP($A41,'USA All Cities'!$A$69:$P$105,15))</f>
      </c>
      <c r="M41" s="1">
        <f>IF(VLOOKUP($A41,'USA All Cities'!$A$69:$P$105,15)="",VLOOKUP($A41,'USA All Cities'!$A$69:$P$105,16),VLOOKUP($A41,'USA All Cities'!$A$69:$P$105,15))</f>
      </c>
      <c r="N41" s="1">
        <f>IF(VLOOKUP($A41,'USA All Cities'!$A$69:$P$105,14)="",VLOOKUP($A41,'USA All Cities'!$A$69:$P$105,16),VLOOKUP($A41,'USA All Cities'!$A$69:$P$105,14))</f>
      </c>
      <c r="O41" s="1">
        <f>IF(VLOOKUP($A41,'USA All Cities'!$A$69:$P$105,15)="",VLOOKUP($A41,'USA All Cities'!$A$69:$P$105,16),VLOOKUP($A41,'USA All Cities'!$A$69:$P$105,15))</f>
      </c>
      <c r="P41" s="1">
        <f>IF(VLOOKUP($A41,'USA All Cities'!$A$69:$P$105,16)="",VLOOKUP($A41,'USA All Cities'!$A$69:$P$105,16),VLOOKUP($A41,'USA All Cities'!$A$69:$P$105,16))</f>
      </c>
    </row>
    <row r="42" spans="1:16" ht="12.75">
      <c r="A42" s="2">
        <v>2007</v>
      </c>
      <c r="B42" s="1">
        <f>IF(VLOOKUP($A42,'USA All Cities'!$A$69:$P$105,14)="",VLOOKUP($A42,'USA All Cities'!$A$69:$P$105,16),VLOOKUP($A42,'USA All Cities'!$A$69:$P$105,14))</f>
      </c>
      <c r="C42" s="1">
        <f>IF(VLOOKUP($A42,'USA All Cities'!$A$69:$P$105,14)="",VLOOKUP($A42,'USA All Cities'!$A$69:$P$105,16),VLOOKUP($A42,'USA All Cities'!$A$69:$P$105,14))</f>
      </c>
      <c r="D42" s="1">
        <f>IF(VLOOKUP($A42,'USA All Cities'!$A$69:$P$105,14)="",VLOOKUP($A42,'USA All Cities'!$A$69:$P$105,16),VLOOKUP($A42,'USA All Cities'!$A$69:$P$105,14))</f>
      </c>
      <c r="E42" s="1">
        <f>IF(VLOOKUP($A42,'USA All Cities'!$A$69:$P$105,14)="",VLOOKUP($A42,'USA All Cities'!$A$69:$P$105,16),VLOOKUP($A42,'USA All Cities'!$A$69:$P$105,14))</f>
      </c>
      <c r="F42" s="1">
        <f>IF(VLOOKUP($A42,'USA All Cities'!$A$69:$P$105,14)="",VLOOKUP($A42,'USA All Cities'!$A$69:$P$105,16),VLOOKUP($A42,'USA All Cities'!$A$69:$P$105,14))</f>
      </c>
      <c r="G42" s="1">
        <f>IF(VLOOKUP($A42,'USA All Cities'!$A$69:$P$105,14)="",VLOOKUP($A42,'USA All Cities'!$A$69:$P$105,16),VLOOKUP($A42,'USA All Cities'!$A$69:$P$105,14))</f>
      </c>
      <c r="H42" s="1">
        <f>IF(VLOOKUP($A42,'USA All Cities'!$A$69:$P$105,15)="",VLOOKUP($A42,'USA All Cities'!$A$69:$P$105,16),VLOOKUP($A42,'USA All Cities'!$A$69:$P$105,15))</f>
      </c>
      <c r="I42" s="1">
        <f>IF(VLOOKUP($A42,'USA All Cities'!$A$69:$P$105,15)="",VLOOKUP($A42,'USA All Cities'!$A$69:$P$105,16),VLOOKUP($A42,'USA All Cities'!$A$69:$P$105,15))</f>
      </c>
      <c r="J42" s="1">
        <f>IF(VLOOKUP($A42,'USA All Cities'!$A$69:$P$105,15)="",VLOOKUP($A42,'USA All Cities'!$A$69:$P$105,16),VLOOKUP($A42,'USA All Cities'!$A$69:$P$105,15))</f>
      </c>
      <c r="K42" s="1">
        <f>IF(VLOOKUP($A42,'USA All Cities'!$A$69:$P$105,15)="",VLOOKUP($A42,'USA All Cities'!$A$69:$P$105,16),VLOOKUP($A42,'USA All Cities'!$A$69:$P$105,15))</f>
      </c>
      <c r="L42" s="1">
        <f>IF(VLOOKUP($A42,'USA All Cities'!$A$69:$P$105,15)="",VLOOKUP($A42,'USA All Cities'!$A$69:$P$105,16),VLOOKUP($A42,'USA All Cities'!$A$69:$P$105,15))</f>
      </c>
      <c r="M42" s="1">
        <f>IF(VLOOKUP($A42,'USA All Cities'!$A$69:$P$105,15)="",VLOOKUP($A42,'USA All Cities'!$A$69:$P$105,16),VLOOKUP($A42,'USA All Cities'!$A$69:$P$105,15))</f>
      </c>
      <c r="N42" s="1">
        <f>IF(VLOOKUP($A42,'USA All Cities'!$A$69:$P$105,14)="",VLOOKUP($A42,'USA All Cities'!$A$69:$P$105,16),VLOOKUP($A42,'USA All Cities'!$A$69:$P$105,14))</f>
      </c>
      <c r="O42" s="1">
        <f>IF(VLOOKUP($A42,'USA All Cities'!$A$69:$P$105,15)="",VLOOKUP($A42,'USA All Cities'!$A$69:$P$105,16),VLOOKUP($A42,'USA All Cities'!$A$69:$P$105,15))</f>
      </c>
      <c r="P42" s="1">
        <f>IF(VLOOKUP($A42,'USA All Cities'!$A$69:$P$105,16)="",VLOOKUP($A42,'USA All Cities'!$A$69:$P$105,16),VLOOKUP($A42,'USA All Cities'!$A$69:$P$105,16))</f>
      </c>
    </row>
    <row r="43" spans="1:16" ht="12.75">
      <c r="A43" s="2">
        <v>2008</v>
      </c>
      <c r="B43" s="1">
        <f>IF(VLOOKUP($A43,'USA All Cities'!$A$69:$P$105,14)="",VLOOKUP($A43,'USA All Cities'!$A$69:$P$105,16),VLOOKUP($A43,'USA All Cities'!$A$69:$P$105,14))</f>
      </c>
      <c r="C43" s="1">
        <f>IF(VLOOKUP($A43,'USA All Cities'!$A$69:$P$105,14)="",VLOOKUP($A43,'USA All Cities'!$A$69:$P$105,16),VLOOKUP($A43,'USA All Cities'!$A$69:$P$105,14))</f>
      </c>
      <c r="D43" s="1">
        <f>IF(VLOOKUP($A43,'USA All Cities'!$A$69:$P$105,14)="",VLOOKUP($A43,'USA All Cities'!$A$69:$P$105,16),VLOOKUP($A43,'USA All Cities'!$A$69:$P$105,14))</f>
      </c>
      <c r="E43" s="1">
        <f>IF(VLOOKUP($A43,'USA All Cities'!$A$69:$P$105,14)="",VLOOKUP($A43,'USA All Cities'!$A$69:$P$105,16),VLOOKUP($A43,'USA All Cities'!$A$69:$P$105,14))</f>
      </c>
      <c r="F43" s="1">
        <f>IF(VLOOKUP($A43,'USA All Cities'!$A$69:$P$105,14)="",VLOOKUP($A43,'USA All Cities'!$A$69:$P$105,16),VLOOKUP($A43,'USA All Cities'!$A$69:$P$105,14))</f>
      </c>
      <c r="G43" s="1">
        <f>IF(VLOOKUP($A43,'USA All Cities'!$A$69:$P$105,14)="",VLOOKUP($A43,'USA All Cities'!$A$69:$P$105,16),VLOOKUP($A43,'USA All Cities'!$A$69:$P$105,14))</f>
      </c>
      <c r="H43" s="1">
        <f>IF(VLOOKUP($A43,'USA All Cities'!$A$69:$P$105,15)="",VLOOKUP($A43,'USA All Cities'!$A$69:$P$105,16),VLOOKUP($A43,'USA All Cities'!$A$69:$P$105,15))</f>
      </c>
      <c r="I43" s="1">
        <f>IF(VLOOKUP($A43,'USA All Cities'!$A$69:$P$105,15)="",VLOOKUP($A43,'USA All Cities'!$A$69:$P$105,16),VLOOKUP($A43,'USA All Cities'!$A$69:$P$105,15))</f>
      </c>
      <c r="J43" s="1">
        <f>IF(VLOOKUP($A43,'USA All Cities'!$A$69:$P$105,15)="",VLOOKUP($A43,'USA All Cities'!$A$69:$P$105,16),VLOOKUP($A43,'USA All Cities'!$A$69:$P$105,15))</f>
      </c>
      <c r="K43" s="1">
        <f>IF(VLOOKUP($A43,'USA All Cities'!$A$69:$P$105,15)="",VLOOKUP($A43,'USA All Cities'!$A$69:$P$105,16),VLOOKUP($A43,'USA All Cities'!$A$69:$P$105,15))</f>
      </c>
      <c r="L43" s="1">
        <f>IF(VLOOKUP($A43,'USA All Cities'!$A$69:$P$105,15)="",VLOOKUP($A43,'USA All Cities'!$A$69:$P$105,16),VLOOKUP($A43,'USA All Cities'!$A$69:$P$105,15))</f>
      </c>
      <c r="M43" s="1">
        <f>IF(VLOOKUP($A43,'USA All Cities'!$A$69:$P$105,15)="",VLOOKUP($A43,'USA All Cities'!$A$69:$P$105,16),VLOOKUP($A43,'USA All Cities'!$A$69:$P$105,15))</f>
      </c>
      <c r="N43" s="1">
        <f>IF(VLOOKUP($A43,'USA All Cities'!$A$69:$P$105,14)="",VLOOKUP($A43,'USA All Cities'!$A$69:$P$105,16),VLOOKUP($A43,'USA All Cities'!$A$69:$P$105,14))</f>
      </c>
      <c r="O43" s="1">
        <f>IF(VLOOKUP($A43,'USA All Cities'!$A$69:$P$105,15)="",VLOOKUP($A43,'USA All Cities'!$A$69:$P$105,16),VLOOKUP($A43,'USA All Cities'!$A$69:$P$105,15))</f>
      </c>
      <c r="P43" s="1">
        <f>IF(VLOOKUP($A43,'USA All Cities'!$A$69:$P$105,16)="",VLOOKUP($A43,'USA All Cities'!$A$69:$P$105,16),VLOOKUP($A43,'USA All Cities'!$A$69:$P$105,16))</f>
      </c>
    </row>
    <row r="44" spans="1:16" ht="12.75">
      <c r="A44" s="2">
        <v>2009</v>
      </c>
      <c r="B44" s="1">
        <f>IF(VLOOKUP($A44,'USA All Cities'!$A$69:$P$105,14)="",VLOOKUP($A44,'USA All Cities'!$A$69:$P$105,16),VLOOKUP($A44,'USA All Cities'!$A$69:$P$105,14))</f>
      </c>
      <c r="C44" s="1">
        <f>IF(VLOOKUP($A44,'USA All Cities'!$A$69:$P$105,14)="",VLOOKUP($A44,'USA All Cities'!$A$69:$P$105,16),VLOOKUP($A44,'USA All Cities'!$A$69:$P$105,14))</f>
      </c>
      <c r="D44" s="1">
        <f>IF(VLOOKUP($A44,'USA All Cities'!$A$69:$P$105,14)="",VLOOKUP($A44,'USA All Cities'!$A$69:$P$105,16),VLOOKUP($A44,'USA All Cities'!$A$69:$P$105,14))</f>
      </c>
      <c r="E44" s="1">
        <f>IF(VLOOKUP($A44,'USA All Cities'!$A$69:$P$105,14)="",VLOOKUP($A44,'USA All Cities'!$A$69:$P$105,16),VLOOKUP($A44,'USA All Cities'!$A$69:$P$105,14))</f>
      </c>
      <c r="F44" s="1">
        <f>IF(VLOOKUP($A44,'USA All Cities'!$A$69:$P$105,14)="",VLOOKUP($A44,'USA All Cities'!$A$69:$P$105,16),VLOOKUP($A44,'USA All Cities'!$A$69:$P$105,14))</f>
      </c>
      <c r="G44" s="1">
        <f>IF(VLOOKUP($A44,'USA All Cities'!$A$69:$P$105,14)="",VLOOKUP($A44,'USA All Cities'!$A$69:$P$105,16),VLOOKUP($A44,'USA All Cities'!$A$69:$P$105,14))</f>
      </c>
      <c r="H44" s="1">
        <f>IF(VLOOKUP($A44,'USA All Cities'!$A$69:$P$105,15)="",VLOOKUP($A44,'USA All Cities'!$A$69:$P$105,16),VLOOKUP($A44,'USA All Cities'!$A$69:$P$105,15))</f>
      </c>
      <c r="I44" s="1">
        <f>IF(VLOOKUP($A44,'USA All Cities'!$A$69:$P$105,15)="",VLOOKUP($A44,'USA All Cities'!$A$69:$P$105,16),VLOOKUP($A44,'USA All Cities'!$A$69:$P$105,15))</f>
      </c>
      <c r="J44" s="1">
        <f>IF(VLOOKUP($A44,'USA All Cities'!$A$69:$P$105,15)="",VLOOKUP($A44,'USA All Cities'!$A$69:$P$105,16),VLOOKUP($A44,'USA All Cities'!$A$69:$P$105,15))</f>
      </c>
      <c r="K44" s="1">
        <f>IF(VLOOKUP($A44,'USA All Cities'!$A$69:$P$105,15)="",VLOOKUP($A44,'USA All Cities'!$A$69:$P$105,16),VLOOKUP($A44,'USA All Cities'!$A$69:$P$105,15))</f>
      </c>
      <c r="L44" s="1">
        <f>IF(VLOOKUP($A44,'USA All Cities'!$A$69:$P$105,15)="",VLOOKUP($A44,'USA All Cities'!$A$69:$P$105,16),VLOOKUP($A44,'USA All Cities'!$A$69:$P$105,15))</f>
      </c>
      <c r="M44" s="1">
        <f>IF(VLOOKUP($A44,'USA All Cities'!$A$69:$P$105,15)="",VLOOKUP($A44,'USA All Cities'!$A$69:$P$105,16),VLOOKUP($A44,'USA All Cities'!$A$69:$P$105,15))</f>
      </c>
      <c r="N44" s="1">
        <f>IF(VLOOKUP($A44,'USA All Cities'!$A$69:$P$105,14)="",VLOOKUP($A44,'USA All Cities'!$A$69:$P$105,16),VLOOKUP($A44,'USA All Cities'!$A$69:$P$105,14))</f>
      </c>
      <c r="O44" s="1">
        <f>IF(VLOOKUP($A44,'USA All Cities'!$A$69:$P$105,15)="",VLOOKUP($A44,'USA All Cities'!$A$69:$P$105,16),VLOOKUP($A44,'USA All Cities'!$A$69:$P$105,15))</f>
      </c>
      <c r="P44" s="1">
        <f>IF(VLOOKUP($A44,'USA All Cities'!$A$69:$P$105,16)="",VLOOKUP($A44,'USA All Cities'!$A$69:$P$105,16),VLOOKUP($A44,'USA All Cities'!$A$69:$P$105,16))</f>
      </c>
    </row>
    <row r="45" spans="1:16" ht="12.75">
      <c r="A45" s="2">
        <v>2010</v>
      </c>
      <c r="B45" s="1">
        <f>IF(VLOOKUP($A45,'USA All Cities'!$A$69:$P$105,14)="",VLOOKUP($A45,'USA All Cities'!$A$69:$P$105,16),VLOOKUP($A45,'USA All Cities'!$A$69:$P$105,14))</f>
      </c>
      <c r="C45" s="1">
        <f>IF(VLOOKUP($A45,'USA All Cities'!$A$69:$P$105,14)="",VLOOKUP($A45,'USA All Cities'!$A$69:$P$105,16),VLOOKUP($A45,'USA All Cities'!$A$69:$P$105,14))</f>
      </c>
      <c r="D45" s="1">
        <f>IF(VLOOKUP($A45,'USA All Cities'!$A$69:$P$105,14)="",VLOOKUP($A45,'USA All Cities'!$A$69:$P$105,16),VLOOKUP($A45,'USA All Cities'!$A$69:$P$105,14))</f>
      </c>
      <c r="E45" s="1">
        <f>IF(VLOOKUP($A45,'USA All Cities'!$A$69:$P$105,14)="",VLOOKUP($A45,'USA All Cities'!$A$69:$P$105,16),VLOOKUP($A45,'USA All Cities'!$A$69:$P$105,14))</f>
      </c>
      <c r="F45" s="1">
        <f>IF(VLOOKUP($A45,'USA All Cities'!$A$69:$P$105,14)="",VLOOKUP($A45,'USA All Cities'!$A$69:$P$105,16),VLOOKUP($A45,'USA All Cities'!$A$69:$P$105,14))</f>
      </c>
      <c r="G45" s="1">
        <f>IF(VLOOKUP($A45,'USA All Cities'!$A$69:$P$105,14)="",VLOOKUP($A45,'USA All Cities'!$A$69:$P$105,16),VLOOKUP($A45,'USA All Cities'!$A$69:$P$105,14))</f>
      </c>
      <c r="H45" s="1">
        <f>IF(VLOOKUP($A45,'USA All Cities'!$A$69:$P$105,15)="",VLOOKUP($A45,'USA All Cities'!$A$69:$P$105,16),VLOOKUP($A45,'USA All Cities'!$A$69:$P$105,15))</f>
      </c>
      <c r="I45" s="1">
        <f>IF(VLOOKUP($A45,'USA All Cities'!$A$69:$P$105,15)="",VLOOKUP($A45,'USA All Cities'!$A$69:$P$105,16),VLOOKUP($A45,'USA All Cities'!$A$69:$P$105,15))</f>
      </c>
      <c r="J45" s="1">
        <f>IF(VLOOKUP($A45,'USA All Cities'!$A$69:$P$105,15)="",VLOOKUP($A45,'USA All Cities'!$A$69:$P$105,16),VLOOKUP($A45,'USA All Cities'!$A$69:$P$105,15))</f>
      </c>
      <c r="K45" s="1">
        <f>IF(VLOOKUP($A45,'USA All Cities'!$A$69:$P$105,15)="",VLOOKUP($A45,'USA All Cities'!$A$69:$P$105,16),VLOOKUP($A45,'USA All Cities'!$A$69:$P$105,15))</f>
      </c>
      <c r="L45" s="1">
        <f>IF(VLOOKUP($A45,'USA All Cities'!$A$69:$P$105,15)="",VLOOKUP($A45,'USA All Cities'!$A$69:$P$105,16),VLOOKUP($A45,'USA All Cities'!$A$69:$P$105,15))</f>
      </c>
      <c r="M45" s="1">
        <f>IF(VLOOKUP($A45,'USA All Cities'!$A$69:$P$105,15)="",VLOOKUP($A45,'USA All Cities'!$A$69:$P$105,16),VLOOKUP($A45,'USA All Cities'!$A$69:$P$105,15))</f>
      </c>
      <c r="N45" s="1">
        <f>IF(VLOOKUP($A45,'USA All Cities'!$A$69:$P$105,14)="",VLOOKUP($A45,'USA All Cities'!$A$69:$P$105,16),VLOOKUP($A45,'USA All Cities'!$A$69:$P$105,14))</f>
      </c>
      <c r="O45" s="1">
        <f>IF(VLOOKUP($A45,'USA All Cities'!$A$69:$P$105,15)="",VLOOKUP($A45,'USA All Cities'!$A$69:$P$105,16),VLOOKUP($A45,'USA All Cities'!$A$69:$P$105,15))</f>
      </c>
      <c r="P45" s="1">
        <f>IF(VLOOKUP($A45,'USA All Cities'!$A$69:$P$105,16)="",VLOOKUP($A45,'USA All Cities'!$A$69:$P$105,16),VLOOKUP($A45,'USA All Cities'!$A$69:$P$105,16))</f>
      </c>
    </row>
    <row r="105" ht="12.75">
      <c r="S105">
        <f>IF(K104="","",K104-$K$72)</f>
      </c>
    </row>
  </sheetData>
  <mergeCells count="2">
    <mergeCell ref="N2:O2"/>
    <mergeCell ref="A1:P1"/>
  </mergeCells>
  <printOptions/>
  <pageMargins left="0.43" right="0.44" top="0.52" bottom="0.57" header="0.5" footer="0.45"/>
  <pageSetup fitToHeight="1" fitToWidth="1" orientation="portrait"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Atlantic Richfield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Public Data Query</dc:title>
  <dc:subject/>
  <dc:creator>Jordan Wiess</dc:creator>
  <cp:keywords/>
  <dc:description/>
  <cp:lastModifiedBy>Jordan Fred Wiess</cp:lastModifiedBy>
  <cp:lastPrinted>2006-02-24T15:55:56Z</cp:lastPrinted>
  <dcterms:created xsi:type="dcterms:W3CDTF">2001-07-06T21:01:32Z</dcterms:created>
  <dcterms:modified xsi:type="dcterms:W3CDTF">2006-02-24T16:14:19Z</dcterms:modified>
  <cp:category/>
  <cp:version/>
  <cp:contentType/>
  <cp:contentStatus/>
</cp:coreProperties>
</file>